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'Лист1'!$A$1:$BY$55</definedName>
  </definedNames>
  <calcPr fullCalcOnLoad="1"/>
</workbook>
</file>

<file path=xl/sharedStrings.xml><?xml version="1.0" encoding="utf-8"?>
<sst xmlns="http://schemas.openxmlformats.org/spreadsheetml/2006/main" count="290" uniqueCount="102">
  <si>
    <t>№</t>
  </si>
  <si>
    <t xml:space="preserve"> Яхта</t>
  </si>
  <si>
    <t>Первенство РЯК</t>
  </si>
  <si>
    <t>Чемпионат СПб</t>
  </si>
  <si>
    <t>Ника</t>
  </si>
  <si>
    <t>Онега</t>
  </si>
  <si>
    <t>Лилия</t>
  </si>
  <si>
    <t>Чайка</t>
  </si>
  <si>
    <t>Вела</t>
  </si>
  <si>
    <t>M</t>
  </si>
  <si>
    <t>O</t>
  </si>
  <si>
    <t>Заявлено яхт Ассоциации</t>
  </si>
  <si>
    <t>Амур</t>
  </si>
  <si>
    <t>Диана</t>
  </si>
  <si>
    <t>Сольвейг</t>
  </si>
  <si>
    <t>Нева</t>
  </si>
  <si>
    <t>Былина</t>
  </si>
  <si>
    <t>Варяг</t>
  </si>
  <si>
    <t>Нептун</t>
  </si>
  <si>
    <t>Ангара</t>
  </si>
  <si>
    <t>Синяя птица</t>
  </si>
  <si>
    <t>Дельта</t>
  </si>
  <si>
    <t>Лена</t>
  </si>
  <si>
    <t xml:space="preserve">Сириус </t>
  </si>
  <si>
    <t>Персей</t>
  </si>
  <si>
    <t>Марс</t>
  </si>
  <si>
    <t>Арго</t>
  </si>
  <si>
    <t>Эос</t>
  </si>
  <si>
    <t>Ассоль</t>
  </si>
  <si>
    <t>Родина</t>
  </si>
  <si>
    <t>Урал</t>
  </si>
  <si>
    <t>Звезда</t>
  </si>
  <si>
    <t>Кареджи</t>
  </si>
  <si>
    <t>Вела-2</t>
  </si>
  <si>
    <t>Уссури</t>
  </si>
  <si>
    <t>Енисей</t>
  </si>
  <si>
    <t>Фея</t>
  </si>
  <si>
    <t>Кама</t>
  </si>
  <si>
    <t>Паллада</t>
  </si>
  <si>
    <t>Ладога</t>
  </si>
  <si>
    <t>Ингрия</t>
  </si>
  <si>
    <t>А.Киселев</t>
  </si>
  <si>
    <t>Приз "Ленэкспо"</t>
  </si>
  <si>
    <r>
      <t>k</t>
    </r>
    <r>
      <rPr>
        <vertAlign val="subscript"/>
        <sz val="10"/>
        <rFont val="Arial Cyr"/>
        <family val="2"/>
      </rPr>
      <t>1</t>
    </r>
  </si>
  <si>
    <r>
      <t>k</t>
    </r>
    <r>
      <rPr>
        <vertAlign val="subscript"/>
        <sz val="10"/>
        <rFont val="Arial Cyr"/>
        <family val="2"/>
      </rPr>
      <t>2</t>
    </r>
  </si>
  <si>
    <t>Название соревнования</t>
  </si>
  <si>
    <t>СУММА ОЧКОВ</t>
  </si>
  <si>
    <t xml:space="preserve">Р е м о н 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</si>
  <si>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</si>
  <si>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 ПО РЕЙТИНГУ</t>
  </si>
  <si>
    <t>I</t>
  </si>
  <si>
    <t>II</t>
  </si>
  <si>
    <t>III</t>
  </si>
  <si>
    <t>НУ</t>
  </si>
  <si>
    <t>Глория</t>
  </si>
  <si>
    <t>Клуб</t>
  </si>
  <si>
    <t>ГМТУ</t>
  </si>
  <si>
    <t>РЯК</t>
  </si>
  <si>
    <t>Стрельна</t>
  </si>
  <si>
    <t>Кронштадт</t>
  </si>
  <si>
    <t>РПК</t>
  </si>
  <si>
    <t>Сос.Бор</t>
  </si>
  <si>
    <t xml:space="preserve">  Дистанция D, мили</t>
  </si>
  <si>
    <t xml:space="preserve">  №  соревнования</t>
  </si>
  <si>
    <t xml:space="preserve">   Число яхт, N</t>
  </si>
  <si>
    <t xml:space="preserve">  Коэффициент</t>
  </si>
  <si>
    <t xml:space="preserve">  № старта в сезоне</t>
  </si>
  <si>
    <r>
      <t xml:space="preserve">  </t>
    </r>
    <r>
      <rPr>
        <sz val="10"/>
        <rFont val="Arial Cyr"/>
        <family val="2"/>
      </rPr>
      <t>№ гонки в регате</t>
    </r>
  </si>
  <si>
    <t>81 СКФ</t>
  </si>
  <si>
    <t>Фортуна</t>
  </si>
  <si>
    <t>dnc</t>
  </si>
  <si>
    <t>dnf</t>
  </si>
  <si>
    <t>Erna</t>
  </si>
  <si>
    <t>Пярну</t>
  </si>
  <si>
    <r>
      <t>Чемпионат России</t>
    </r>
    <r>
      <rPr>
        <sz val="9"/>
        <rFont val="Arial Cyr"/>
        <family val="2"/>
      </rPr>
      <t xml:space="preserve"> в классе "Л-6"</t>
    </r>
  </si>
  <si>
    <t>dns</t>
  </si>
  <si>
    <t>ВИФК</t>
  </si>
  <si>
    <t>Гогланд-рейс</t>
  </si>
  <si>
    <t>Мария</t>
  </si>
  <si>
    <t>"Золотая осень"</t>
  </si>
  <si>
    <t>Приз старморнач. ЛВМБ</t>
  </si>
  <si>
    <t>Рига</t>
  </si>
  <si>
    <t>St.Maria</t>
  </si>
  <si>
    <t>Колпино</t>
  </si>
  <si>
    <t xml:space="preserve"> </t>
  </si>
  <si>
    <t>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</t>
  </si>
  <si>
    <t xml:space="preserve">в зависимости от их количества). За 1-е место дается приз 0.25 очка. Например, если в гонке участвовало N яхт Ассоциации, то 1-я получает (N+0.25)*k1*k2 очка, 2-я  (N-1)*k1*k2  очка, 3-я  (N-2)*k1*k2 очка и т.д. Коэффициент k1 учитывает длину дистанции и равняется </t>
  </si>
  <si>
    <t>А.П.Киселева. При подсчете очков учтены только те соревнования, в которых участвовало 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</t>
  </si>
  <si>
    <t>Кубок "Мираме"</t>
  </si>
  <si>
    <t>Кубок СППС</t>
  </si>
  <si>
    <t xml:space="preserve">Кубок Балтийского моря  </t>
  </si>
  <si>
    <t>13-я СППН</t>
  </si>
  <si>
    <r>
      <t xml:space="preserve">                                                                                                                   </t>
    </r>
    <r>
      <rPr>
        <b/>
        <i/>
        <sz val="36"/>
        <rFont val="Arial Cyr"/>
        <family val="2"/>
      </rPr>
      <t>Таблица рейтинга яхт Ассоциации класса Л-6 за 2009 год</t>
    </r>
  </si>
  <si>
    <t>Дальние спортивные плавания</t>
  </si>
  <si>
    <t xml:space="preserve">k1=0.3*D1/3,   где  D - длина дистанции в милях, а  k2   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3.0 -для международных гонок. </t>
  </si>
  <si>
    <r>
      <t>2</t>
    </r>
    <r>
      <rPr>
        <b/>
        <sz val="10"/>
        <rFont val="Arial Cyr"/>
        <family val="2"/>
      </rPr>
      <t>/</t>
    </r>
    <r>
      <rPr>
        <b/>
        <sz val="10"/>
        <color indexed="57"/>
        <rFont val="Arial Cyr"/>
        <family val="2"/>
      </rPr>
      <t>3</t>
    </r>
  </si>
  <si>
    <t>dsq</t>
  </si>
  <si>
    <t>Кубок 100 миль</t>
  </si>
  <si>
    <t>Места и очки за дальнее спортивное плавание (заочное соревнование) определяются согласно Положению о ДСП. В рейтинг включены соревнования, подтвержденные протоколом результатов.</t>
  </si>
  <si>
    <t>Приз Военно-морского салона</t>
  </si>
  <si>
    <t xml:space="preserve">The Tall Ships' Races - Baltic  </t>
  </si>
  <si>
    <t>Выборг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</si>
</sst>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i/>
      <sz val="12"/>
      <name val="Arial Cyr"/>
      <family val="2"/>
    </font>
    <font>
      <vertAlign val="subscript"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color indexed="12"/>
      <name val="Arial Cyr"/>
      <family val="2"/>
    </font>
    <font>
      <b/>
      <sz val="10"/>
      <color indexed="57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2"/>
      <name val="Arial Cyr"/>
      <family val="2"/>
    </font>
    <font>
      <b/>
      <i/>
      <sz val="36"/>
      <name val="Arial Cyr"/>
      <family val="2"/>
    </font>
    <font>
      <i/>
      <sz val="12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0" fillId="0" borderId="6" xfId="0" applyBorder="1" applyAlignment="1">
      <alignment vertical="center" textRotation="90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8" xfId="0" applyFont="1" applyBorder="1" applyAlignment="1">
      <alignment vertical="center" textRotation="90"/>
    </xf>
    <xf numFmtId="164" fontId="3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4" fillId="0" borderId="12" xfId="0" applyFont="1" applyBorder="1" applyAlignment="1">
      <alignment textRotation="90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3" fillId="0" borderId="8" xfId="0" applyFont="1" applyBorder="1" applyAlignment="1">
      <alignment vertical="center" textRotation="90"/>
    </xf>
    <xf numFmtId="0" fontId="4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8" xfId="0" applyBorder="1" applyAlignment="1">
      <alignment vertical="center" textRotation="90"/>
    </xf>
    <xf numFmtId="0" fontId="4" fillId="0" borderId="16" xfId="0" applyFont="1" applyBorder="1" applyAlignment="1">
      <alignment textRotation="90"/>
    </xf>
    <xf numFmtId="0" fontId="0" fillId="0" borderId="16" xfId="0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2" fontId="10" fillId="0" borderId="21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9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textRotation="90"/>
    </xf>
    <xf numFmtId="164" fontId="3" fillId="0" borderId="2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27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3" fillId="0" borderId="29" xfId="0" applyNumberFormat="1" applyFont="1" applyFill="1" applyBorder="1" applyAlignment="1">
      <alignment/>
    </xf>
    <xf numFmtId="1" fontId="0" fillId="0" borderId="3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0" fontId="4" fillId="0" borderId="6" xfId="0" applyFont="1" applyBorder="1" applyAlignment="1">
      <alignment textRotation="90"/>
    </xf>
    <xf numFmtId="2" fontId="3" fillId="0" borderId="35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3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10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3" fillId="0" borderId="39" xfId="0" applyNumberFormat="1" applyFont="1" applyBorder="1" applyAlignment="1">
      <alignment/>
    </xf>
    <xf numFmtId="0" fontId="0" fillId="0" borderId="36" xfId="0" applyBorder="1" applyAlignment="1">
      <alignment/>
    </xf>
    <xf numFmtId="1" fontId="0" fillId="0" borderId="3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0" fillId="0" borderId="4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1" fontId="0" fillId="0" borderId="33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12" fillId="0" borderId="1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8" xfId="0" applyBorder="1" applyAlignment="1">
      <alignment horizontal="center"/>
    </xf>
    <xf numFmtId="1" fontId="0" fillId="0" borderId="2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4"/>
  <sheetViews>
    <sheetView tabSelected="1" view="pageBreakPreview" zoomScaleNormal="75" zoomScaleSheetLayoutView="100" workbookViewId="0" topLeftCell="A32">
      <selection activeCell="BY45" sqref="BY45"/>
    </sheetView>
  </sheetViews>
  <sheetFormatPr defaultColWidth="9.00390625" defaultRowHeight="12.75"/>
  <cols>
    <col min="1" max="1" width="3.625" style="0" customWidth="1"/>
    <col min="2" max="2" width="9.75390625" style="0" customWidth="1"/>
    <col min="3" max="3" width="9.625" style="0" customWidth="1"/>
    <col min="4" max="4" width="4.125" style="0" customWidth="1"/>
    <col min="5" max="5" width="4.00390625" style="0" customWidth="1"/>
    <col min="6" max="6" width="4.125" style="0" customWidth="1"/>
    <col min="7" max="7" width="3.875" style="0" customWidth="1"/>
    <col min="8" max="8" width="4.875" style="0" customWidth="1"/>
    <col min="9" max="9" width="4.625" style="0" customWidth="1"/>
    <col min="10" max="10" width="3.875" style="0" customWidth="1"/>
    <col min="11" max="11" width="4.375" style="0" customWidth="1"/>
    <col min="12" max="13" width="3.875" style="0" customWidth="1"/>
    <col min="14" max="14" width="4.125" style="0" customWidth="1"/>
    <col min="15" max="17" width="4.00390625" style="0" customWidth="1"/>
    <col min="18" max="18" width="4.375" style="0" customWidth="1"/>
    <col min="19" max="19" width="4.625" style="0" customWidth="1"/>
    <col min="20" max="20" width="4.25390625" style="0" customWidth="1"/>
    <col min="21" max="21" width="4.75390625" style="0" customWidth="1"/>
    <col min="22" max="22" width="4.25390625" style="0" customWidth="1"/>
    <col min="23" max="23" width="4.75390625" style="0" customWidth="1"/>
    <col min="24" max="24" width="4.25390625" style="0" customWidth="1"/>
    <col min="25" max="26" width="4.625" style="0" customWidth="1"/>
    <col min="27" max="27" width="4.875" style="0" customWidth="1"/>
    <col min="28" max="28" width="5.00390625" style="0" customWidth="1"/>
    <col min="29" max="30" width="4.625" style="0" customWidth="1"/>
    <col min="31" max="31" width="4.875" style="0" customWidth="1"/>
    <col min="32" max="33" width="4.625" style="0" customWidth="1"/>
    <col min="34" max="34" width="4.75390625" style="0" customWidth="1"/>
    <col min="35" max="35" width="4.625" style="0" customWidth="1"/>
    <col min="36" max="37" width="3.75390625" style="0" customWidth="1"/>
    <col min="38" max="39" width="3.875" style="0" customWidth="1"/>
    <col min="40" max="42" width="3.75390625" style="0" customWidth="1"/>
    <col min="43" max="43" width="3.875" style="0" customWidth="1"/>
    <col min="44" max="45" width="3.75390625" style="0" customWidth="1"/>
    <col min="46" max="46" width="4.125" style="0" customWidth="1"/>
    <col min="47" max="47" width="4.625" style="0" customWidth="1"/>
    <col min="48" max="48" width="4.875" style="0" bestFit="1" customWidth="1"/>
    <col min="49" max="51" width="4.625" style="0" customWidth="1"/>
    <col min="52" max="52" width="4.25390625" style="0" customWidth="1"/>
    <col min="53" max="53" width="4.625" style="0" customWidth="1"/>
    <col min="54" max="54" width="4.75390625" style="0" customWidth="1"/>
    <col min="55" max="55" width="4.625" style="0" customWidth="1"/>
    <col min="56" max="56" width="4.125" style="0" customWidth="1"/>
    <col min="57" max="57" width="4.625" style="0" customWidth="1"/>
    <col min="58" max="58" width="4.125" style="0" customWidth="1"/>
    <col min="59" max="59" width="4.625" style="0" customWidth="1"/>
    <col min="60" max="60" width="4.125" style="0" customWidth="1"/>
    <col min="61" max="70" width="4.75390625" style="0" customWidth="1"/>
    <col min="71" max="71" width="5.25390625" style="0" customWidth="1"/>
    <col min="72" max="75" width="4.75390625" style="0" customWidth="1"/>
    <col min="76" max="76" width="7.625" style="0" customWidth="1"/>
    <col min="77" max="77" width="5.75390625" style="0" bestFit="1" customWidth="1"/>
    <col min="78" max="78" width="7.125" style="0" customWidth="1"/>
    <col min="79" max="79" width="3.875" style="0" customWidth="1"/>
    <col min="80" max="84" width="4.125" style="0" customWidth="1"/>
    <col min="85" max="85" width="4.25390625" style="0" customWidth="1"/>
    <col min="86" max="93" width="4.125" style="0" customWidth="1"/>
  </cols>
  <sheetData>
    <row r="1" spans="1:75" ht="44.25">
      <c r="A1" t="s">
        <v>84</v>
      </c>
      <c r="F1" t="s">
        <v>92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7:75" ht="15">
      <c r="Q2" s="4" t="s">
        <v>85</v>
      </c>
      <c r="R2" s="4"/>
      <c r="S2" s="4"/>
      <c r="T2" s="4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1"/>
      <c r="BV2" s="1"/>
      <c r="BW2" s="1"/>
    </row>
    <row r="3" spans="17:75" s="4" customFormat="1" ht="12.75">
      <c r="Q3" s="4" t="s">
        <v>87</v>
      </c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I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</row>
    <row r="4" spans="17:75" s="4" customFormat="1" ht="12.75">
      <c r="Q4" s="4" t="s">
        <v>86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</row>
    <row r="5" spans="17:75" s="4" customFormat="1" ht="12.75">
      <c r="Q5" s="4" t="s">
        <v>94</v>
      </c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</row>
    <row r="6" spans="17:75" s="4" customFormat="1" ht="13.5" thickBot="1">
      <c r="Q6" s="4" t="s">
        <v>98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</row>
    <row r="7" spans="1:77" ht="12.75">
      <c r="A7" s="82" t="s">
        <v>63</v>
      </c>
      <c r="B7" s="66"/>
      <c r="C7" s="66"/>
      <c r="D7" s="65"/>
      <c r="E7" s="66">
        <v>1</v>
      </c>
      <c r="F7" s="66"/>
      <c r="G7" s="67"/>
      <c r="H7" s="65">
        <v>2</v>
      </c>
      <c r="I7" s="67"/>
      <c r="J7" s="65">
        <v>3</v>
      </c>
      <c r="K7" s="67"/>
      <c r="L7" s="65"/>
      <c r="M7" s="66"/>
      <c r="N7" s="66">
        <v>4</v>
      </c>
      <c r="O7" s="66"/>
      <c r="P7" s="66"/>
      <c r="Q7" s="66"/>
      <c r="R7" s="65">
        <v>5</v>
      </c>
      <c r="S7" s="66"/>
      <c r="T7" s="65"/>
      <c r="U7" s="66"/>
      <c r="V7" s="66"/>
      <c r="W7" s="66"/>
      <c r="X7" s="66"/>
      <c r="Y7" s="66">
        <v>6</v>
      </c>
      <c r="Z7" s="66"/>
      <c r="AA7" s="66"/>
      <c r="AB7" s="66"/>
      <c r="AC7" s="66"/>
      <c r="AD7" s="66"/>
      <c r="AE7" s="66"/>
      <c r="AF7" s="65"/>
      <c r="AG7" s="66">
        <v>7</v>
      </c>
      <c r="AH7" s="66"/>
      <c r="AI7" s="66"/>
      <c r="AJ7" s="65"/>
      <c r="AK7" s="66"/>
      <c r="AL7" s="66"/>
      <c r="AM7" s="66"/>
      <c r="AN7" s="66">
        <v>8</v>
      </c>
      <c r="AO7" s="66"/>
      <c r="AP7" s="66"/>
      <c r="AQ7" s="66"/>
      <c r="AR7" s="66"/>
      <c r="AS7" s="66"/>
      <c r="AT7" s="65"/>
      <c r="AU7" s="66"/>
      <c r="AV7" s="66"/>
      <c r="AW7" s="66"/>
      <c r="AX7" s="66"/>
      <c r="AY7" s="66">
        <v>9</v>
      </c>
      <c r="AZ7" s="66"/>
      <c r="BA7" s="66"/>
      <c r="BB7" s="66"/>
      <c r="BC7" s="66"/>
      <c r="BD7" s="65"/>
      <c r="BE7" s="66"/>
      <c r="BF7" s="66"/>
      <c r="BG7" s="66"/>
      <c r="BH7" s="66"/>
      <c r="BI7" s="66">
        <v>10</v>
      </c>
      <c r="BJ7" s="66"/>
      <c r="BK7" s="66"/>
      <c r="BL7" s="66"/>
      <c r="BM7" s="66"/>
      <c r="BN7" s="66"/>
      <c r="BO7" s="66"/>
      <c r="BP7" s="65">
        <v>11</v>
      </c>
      <c r="BQ7" s="67"/>
      <c r="BR7" s="66">
        <v>12</v>
      </c>
      <c r="BS7" s="66"/>
      <c r="BT7" s="65">
        <v>13</v>
      </c>
      <c r="BU7" s="66"/>
      <c r="BV7" s="65">
        <v>14</v>
      </c>
      <c r="BW7" s="66"/>
      <c r="BX7" s="71"/>
      <c r="BY7" s="71"/>
    </row>
    <row r="8" spans="1:77" ht="12.75">
      <c r="A8" s="31" t="s">
        <v>64</v>
      </c>
      <c r="B8" s="75"/>
      <c r="C8" s="77"/>
      <c r="D8" s="11"/>
      <c r="E8" s="11"/>
      <c r="F8" s="11">
        <v>5</v>
      </c>
      <c r="G8" s="45"/>
      <c r="H8" s="31" t="s">
        <v>48</v>
      </c>
      <c r="I8" s="45">
        <v>15</v>
      </c>
      <c r="J8" s="31"/>
      <c r="K8" s="45">
        <v>6</v>
      </c>
      <c r="L8" s="39"/>
      <c r="M8" s="8"/>
      <c r="N8" s="11"/>
      <c r="O8" s="11">
        <v>4</v>
      </c>
      <c r="P8" s="11"/>
      <c r="Q8" s="11"/>
      <c r="R8" s="39"/>
      <c r="S8" s="8">
        <v>7</v>
      </c>
      <c r="T8" s="31"/>
      <c r="U8" s="11"/>
      <c r="V8" s="11"/>
      <c r="W8" s="11"/>
      <c r="X8" s="11"/>
      <c r="Y8" s="11"/>
      <c r="Z8" s="11">
        <v>6</v>
      </c>
      <c r="AA8" s="11"/>
      <c r="AB8" s="11"/>
      <c r="AC8" s="11"/>
      <c r="AD8" s="11"/>
      <c r="AE8" s="11"/>
      <c r="AF8" s="31"/>
      <c r="AG8" s="11"/>
      <c r="AH8" s="11">
        <v>5</v>
      </c>
      <c r="AI8" s="11"/>
      <c r="AJ8" s="31"/>
      <c r="AK8" s="11"/>
      <c r="AL8" s="11"/>
      <c r="AM8" s="11"/>
      <c r="AN8" s="11"/>
      <c r="AO8" s="11">
        <v>4</v>
      </c>
      <c r="AP8" s="11"/>
      <c r="AQ8" s="11"/>
      <c r="AR8" s="11"/>
      <c r="AS8" s="11"/>
      <c r="AT8" s="31"/>
      <c r="AU8" s="11"/>
      <c r="AV8" s="11"/>
      <c r="AW8" s="11"/>
      <c r="AX8" s="11"/>
      <c r="AZ8" s="11">
        <v>6</v>
      </c>
      <c r="BA8" s="11"/>
      <c r="BB8" s="11"/>
      <c r="BC8" s="11"/>
      <c r="BD8" s="31"/>
      <c r="BE8" s="11"/>
      <c r="BF8" s="11"/>
      <c r="BG8" s="11"/>
      <c r="BH8" s="11"/>
      <c r="BI8" s="11"/>
      <c r="BJ8" s="11">
        <v>16</v>
      </c>
      <c r="BK8" s="11"/>
      <c r="BL8" s="11"/>
      <c r="BM8" s="11"/>
      <c r="BN8" s="11"/>
      <c r="BO8" s="11"/>
      <c r="BP8" s="31"/>
      <c r="BQ8" s="45">
        <v>15</v>
      </c>
      <c r="BR8" s="11"/>
      <c r="BS8" s="11">
        <v>16</v>
      </c>
      <c r="BT8" s="31"/>
      <c r="BU8" s="11">
        <v>6</v>
      </c>
      <c r="BV8" s="31"/>
      <c r="BW8" s="11">
        <v>8</v>
      </c>
      <c r="BX8" s="62"/>
      <c r="BY8" s="62"/>
    </row>
    <row r="9" spans="1:93" ht="183.75" customHeight="1">
      <c r="A9" s="31"/>
      <c r="B9" s="12" t="s">
        <v>45</v>
      </c>
      <c r="C9" s="12"/>
      <c r="D9" s="31"/>
      <c r="E9" s="26" t="s">
        <v>88</v>
      </c>
      <c r="F9" s="25" t="s">
        <v>11</v>
      </c>
      <c r="G9" s="46"/>
      <c r="H9" s="32" t="s">
        <v>97</v>
      </c>
      <c r="I9" s="46" t="s">
        <v>11</v>
      </c>
      <c r="J9" s="32" t="s">
        <v>42</v>
      </c>
      <c r="K9" s="46" t="s">
        <v>11</v>
      </c>
      <c r="N9" s="26" t="s">
        <v>89</v>
      </c>
      <c r="O9" s="25" t="s">
        <v>11</v>
      </c>
      <c r="P9" s="25"/>
      <c r="Q9" s="25"/>
      <c r="R9" s="32" t="s">
        <v>99</v>
      </c>
      <c r="S9" s="46" t="s">
        <v>11</v>
      </c>
      <c r="T9" s="38"/>
      <c r="U9" s="8"/>
      <c r="V9" s="25"/>
      <c r="W9" s="25"/>
      <c r="Y9" s="26" t="s">
        <v>90</v>
      </c>
      <c r="Z9" s="25" t="s">
        <v>11</v>
      </c>
      <c r="AA9" s="25"/>
      <c r="AB9" s="26"/>
      <c r="AC9" s="25"/>
      <c r="AD9" s="26"/>
      <c r="AE9" s="25"/>
      <c r="AF9" s="56"/>
      <c r="AG9" s="26" t="s">
        <v>100</v>
      </c>
      <c r="AH9" s="25" t="s">
        <v>11</v>
      </c>
      <c r="AI9" s="25"/>
      <c r="AJ9" s="56"/>
      <c r="AK9" s="25"/>
      <c r="AN9" s="26" t="s">
        <v>2</v>
      </c>
      <c r="AO9" s="25" t="s">
        <v>11</v>
      </c>
      <c r="AP9" s="25"/>
      <c r="AQ9" s="25"/>
      <c r="AR9" s="25"/>
      <c r="AS9" s="25"/>
      <c r="AT9" s="60"/>
      <c r="AU9" s="27"/>
      <c r="AV9" s="27"/>
      <c r="AW9" s="28"/>
      <c r="AX9" s="26" t="s">
        <v>91</v>
      </c>
      <c r="AY9" s="25" t="s">
        <v>74</v>
      </c>
      <c r="AZ9" s="25" t="s">
        <v>11</v>
      </c>
      <c r="BA9" s="26"/>
      <c r="BB9" s="26"/>
      <c r="BC9" s="26"/>
      <c r="BD9" s="60"/>
      <c r="BI9" s="26" t="s">
        <v>3</v>
      </c>
      <c r="BJ9" s="25" t="s">
        <v>11</v>
      </c>
      <c r="BK9" s="26"/>
      <c r="BL9" s="26"/>
      <c r="BM9" s="26"/>
      <c r="BN9" s="25"/>
      <c r="BP9" s="32" t="s">
        <v>79</v>
      </c>
      <c r="BQ9" s="46" t="s">
        <v>11</v>
      </c>
      <c r="BR9" s="32" t="s">
        <v>80</v>
      </c>
      <c r="BS9" s="46" t="s">
        <v>11</v>
      </c>
      <c r="BT9" s="32" t="s">
        <v>77</v>
      </c>
      <c r="BU9" s="25" t="s">
        <v>11</v>
      </c>
      <c r="BV9" s="32" t="s">
        <v>93</v>
      </c>
      <c r="BW9" s="25" t="s">
        <v>11</v>
      </c>
      <c r="BX9" s="72" t="s">
        <v>46</v>
      </c>
      <c r="BY9" s="72" t="s">
        <v>49</v>
      </c>
      <c r="CB9" s="2"/>
      <c r="CC9" s="2"/>
      <c r="CD9" s="2"/>
      <c r="CE9" s="2"/>
      <c r="CF9" s="2"/>
      <c r="CG9" s="2"/>
      <c r="CH9" s="2"/>
      <c r="CI9" s="2"/>
      <c r="CJ9" s="2"/>
      <c r="CM9" s="2"/>
      <c r="CN9" s="2"/>
      <c r="CO9" s="2"/>
    </row>
    <row r="10" spans="1:93" ht="12.75" customHeight="1">
      <c r="A10" s="31" t="s">
        <v>67</v>
      </c>
      <c r="C10" s="45"/>
      <c r="D10" s="57">
        <v>1</v>
      </c>
      <c r="E10" s="24"/>
      <c r="F10" s="125">
        <v>2</v>
      </c>
      <c r="G10" s="172"/>
      <c r="H10" s="57"/>
      <c r="I10" s="55"/>
      <c r="J10" s="128"/>
      <c r="K10" s="47"/>
      <c r="L10" s="57">
        <v>1</v>
      </c>
      <c r="M10" s="24"/>
      <c r="N10" s="23">
        <v>2</v>
      </c>
      <c r="O10" s="24"/>
      <c r="P10" s="23">
        <v>3</v>
      </c>
      <c r="Q10" s="24"/>
      <c r="R10" s="128"/>
      <c r="S10" s="182"/>
      <c r="T10" s="128">
        <v>1</v>
      </c>
      <c r="U10" s="22"/>
      <c r="V10" s="142">
        <v>2</v>
      </c>
      <c r="W10" s="22"/>
      <c r="X10" s="142">
        <v>3</v>
      </c>
      <c r="Y10" s="143"/>
      <c r="Z10" s="24">
        <v>4</v>
      </c>
      <c r="AA10" s="138"/>
      <c r="AB10" s="22">
        <v>5</v>
      </c>
      <c r="AC10" s="22"/>
      <c r="AD10" s="142">
        <v>6</v>
      </c>
      <c r="AE10" s="22"/>
      <c r="AF10" s="128">
        <v>1</v>
      </c>
      <c r="AG10" s="22"/>
      <c r="AH10" s="142">
        <v>2</v>
      </c>
      <c r="AI10" s="22"/>
      <c r="AJ10" s="128">
        <v>1</v>
      </c>
      <c r="AK10" s="22"/>
      <c r="AL10" s="142">
        <v>2</v>
      </c>
      <c r="AM10" s="22"/>
      <c r="AN10" s="142">
        <v>3</v>
      </c>
      <c r="AO10" s="22"/>
      <c r="AP10" s="142">
        <v>4</v>
      </c>
      <c r="AQ10" s="22"/>
      <c r="AR10" s="142">
        <v>5</v>
      </c>
      <c r="AS10" s="143"/>
      <c r="AT10" s="57">
        <v>1</v>
      </c>
      <c r="AU10" s="24"/>
      <c r="AV10" s="23">
        <v>2</v>
      </c>
      <c r="AW10" s="24"/>
      <c r="AX10" s="23">
        <v>3</v>
      </c>
      <c r="AY10" s="24"/>
      <c r="AZ10" s="23">
        <v>4</v>
      </c>
      <c r="BA10" s="24"/>
      <c r="BB10" s="23">
        <v>5</v>
      </c>
      <c r="BC10" s="24"/>
      <c r="BD10" s="57">
        <v>1</v>
      </c>
      <c r="BE10" s="24"/>
      <c r="BF10" s="23">
        <v>2</v>
      </c>
      <c r="BG10" s="24"/>
      <c r="BH10" s="23">
        <v>3</v>
      </c>
      <c r="BI10" s="24"/>
      <c r="BJ10" s="23">
        <v>4</v>
      </c>
      <c r="BK10" s="24"/>
      <c r="BL10" s="23">
        <v>5</v>
      </c>
      <c r="BM10" s="24"/>
      <c r="BN10" s="23">
        <v>6</v>
      </c>
      <c r="BO10" s="24"/>
      <c r="BP10" s="57"/>
      <c r="BQ10" s="172"/>
      <c r="BR10" s="24"/>
      <c r="BS10" s="24"/>
      <c r="BT10" s="128"/>
      <c r="BU10" s="22"/>
      <c r="BV10" s="128"/>
      <c r="BW10" s="22"/>
      <c r="BX10" s="61"/>
      <c r="BY10" s="62"/>
      <c r="CB10" s="2"/>
      <c r="CC10" s="2"/>
      <c r="CD10" s="2"/>
      <c r="CE10" s="2"/>
      <c r="CF10" s="2"/>
      <c r="CG10" s="2"/>
      <c r="CH10" s="2"/>
      <c r="CI10" s="2"/>
      <c r="CJ10" s="2"/>
      <c r="CM10" s="2"/>
      <c r="CN10" s="2"/>
      <c r="CO10" s="2"/>
    </row>
    <row r="11" spans="1:77" ht="12.75" customHeight="1">
      <c r="A11" s="31" t="s">
        <v>66</v>
      </c>
      <c r="B11" s="11"/>
      <c r="C11" s="45"/>
      <c r="D11" s="31">
        <v>1</v>
      </c>
      <c r="E11" s="11"/>
      <c r="F11" s="10">
        <v>2</v>
      </c>
      <c r="G11" s="45"/>
      <c r="H11" s="31">
        <v>3</v>
      </c>
      <c r="I11" s="45"/>
      <c r="J11" s="31">
        <v>4</v>
      </c>
      <c r="K11" s="45"/>
      <c r="L11" s="31">
        <v>5</v>
      </c>
      <c r="M11" s="11"/>
      <c r="N11" s="10">
        <v>6</v>
      </c>
      <c r="O11" s="11"/>
      <c r="P11" s="10">
        <v>7</v>
      </c>
      <c r="Q11" s="11"/>
      <c r="R11" s="31">
        <v>8</v>
      </c>
      <c r="S11" s="11"/>
      <c r="T11" s="31">
        <v>9</v>
      </c>
      <c r="U11" s="11"/>
      <c r="V11" s="10">
        <v>10</v>
      </c>
      <c r="W11" s="11"/>
      <c r="X11" s="10">
        <v>11</v>
      </c>
      <c r="Y11" s="137"/>
      <c r="Z11" s="11">
        <v>12</v>
      </c>
      <c r="AA11" s="137"/>
      <c r="AB11" s="11">
        <v>13</v>
      </c>
      <c r="AC11" s="11"/>
      <c r="AD11" s="10">
        <v>14</v>
      </c>
      <c r="AE11" s="11"/>
      <c r="AF11" s="31">
        <v>15</v>
      </c>
      <c r="AG11" s="11"/>
      <c r="AH11" s="10">
        <v>16</v>
      </c>
      <c r="AI11" s="11"/>
      <c r="AJ11" s="31">
        <v>17</v>
      </c>
      <c r="AK11" s="11"/>
      <c r="AL11" s="10">
        <v>18</v>
      </c>
      <c r="AM11" s="11"/>
      <c r="AN11" s="10">
        <v>19</v>
      </c>
      <c r="AO11" s="11"/>
      <c r="AP11" s="10">
        <v>20</v>
      </c>
      <c r="AQ11" s="137"/>
      <c r="AR11" s="11">
        <v>21</v>
      </c>
      <c r="AT11" s="31">
        <v>22</v>
      </c>
      <c r="AV11" s="10">
        <v>23</v>
      </c>
      <c r="AW11" s="11"/>
      <c r="AX11" s="10">
        <v>24</v>
      </c>
      <c r="AY11" s="11"/>
      <c r="AZ11" s="10">
        <v>25</v>
      </c>
      <c r="BA11" s="11"/>
      <c r="BB11" s="10">
        <v>26</v>
      </c>
      <c r="BC11" s="11"/>
      <c r="BD11" s="31">
        <v>27</v>
      </c>
      <c r="BE11" s="11"/>
      <c r="BF11" s="10">
        <v>28</v>
      </c>
      <c r="BG11" s="11"/>
      <c r="BH11" s="10">
        <v>29</v>
      </c>
      <c r="BI11" s="11"/>
      <c r="BJ11" s="10">
        <v>30</v>
      </c>
      <c r="BK11" s="11"/>
      <c r="BL11" s="10">
        <v>31</v>
      </c>
      <c r="BM11" s="11"/>
      <c r="BN11" s="10">
        <v>32</v>
      </c>
      <c r="BO11" s="11"/>
      <c r="BP11" s="31">
        <v>33</v>
      </c>
      <c r="BQ11" s="45"/>
      <c r="BR11" s="11">
        <v>34</v>
      </c>
      <c r="BS11" s="11"/>
      <c r="BT11" s="31">
        <v>35</v>
      </c>
      <c r="BU11" s="11"/>
      <c r="BV11" s="31"/>
      <c r="BW11" s="11"/>
      <c r="BX11" s="62"/>
      <c r="BY11" s="62"/>
    </row>
    <row r="12" spans="1:77" ht="12.75" customHeight="1">
      <c r="A12" s="41" t="s">
        <v>62</v>
      </c>
      <c r="B12" s="11"/>
      <c r="D12" s="33">
        <v>8.8</v>
      </c>
      <c r="E12" s="18"/>
      <c r="F12" s="17">
        <v>8.8</v>
      </c>
      <c r="G12" s="48"/>
      <c r="H12" s="33">
        <v>100</v>
      </c>
      <c r="I12" s="48"/>
      <c r="J12" s="33">
        <v>9.22</v>
      </c>
      <c r="K12" s="48"/>
      <c r="L12" s="33">
        <v>4.2</v>
      </c>
      <c r="M12" s="18"/>
      <c r="N12" s="17">
        <v>4.2</v>
      </c>
      <c r="O12" s="18"/>
      <c r="P12" s="17">
        <v>4.2</v>
      </c>
      <c r="Q12" s="18"/>
      <c r="R12" s="33">
        <v>9.6</v>
      </c>
      <c r="S12" s="18"/>
      <c r="T12" s="33">
        <v>80</v>
      </c>
      <c r="U12" s="19"/>
      <c r="V12" s="17">
        <v>4</v>
      </c>
      <c r="W12" s="19"/>
      <c r="X12" s="17">
        <v>4</v>
      </c>
      <c r="Y12" s="139"/>
      <c r="Z12" s="19">
        <v>134</v>
      </c>
      <c r="AA12" s="139"/>
      <c r="AB12" s="19">
        <v>160</v>
      </c>
      <c r="AC12" s="19"/>
      <c r="AD12" s="17">
        <v>115</v>
      </c>
      <c r="AE12" s="139"/>
      <c r="AF12" s="33">
        <v>423</v>
      </c>
      <c r="AG12" s="19"/>
      <c r="AH12" s="17">
        <v>317</v>
      </c>
      <c r="AI12" s="19"/>
      <c r="AJ12" s="33">
        <v>25.4</v>
      </c>
      <c r="AK12" s="19"/>
      <c r="AL12" s="17">
        <v>1</v>
      </c>
      <c r="AM12" s="19"/>
      <c r="AN12" s="17">
        <v>1</v>
      </c>
      <c r="AO12" s="19"/>
      <c r="AP12" s="17">
        <v>12.6</v>
      </c>
      <c r="AQ12" s="19"/>
      <c r="AR12" s="17">
        <v>2.5</v>
      </c>
      <c r="AS12" s="139"/>
      <c r="AT12" s="33">
        <v>15</v>
      </c>
      <c r="AU12" s="18"/>
      <c r="AV12" s="17">
        <v>55</v>
      </c>
      <c r="AW12" s="18"/>
      <c r="AX12" s="17">
        <v>54</v>
      </c>
      <c r="AY12" s="18"/>
      <c r="AZ12" s="17">
        <v>75</v>
      </c>
      <c r="BA12" s="18"/>
      <c r="BB12" s="17">
        <v>65</v>
      </c>
      <c r="BC12" s="18"/>
      <c r="BD12" s="33">
        <v>23.6</v>
      </c>
      <c r="BE12" s="91"/>
      <c r="BF12" s="19">
        <v>6.5</v>
      </c>
      <c r="BG12" s="91"/>
      <c r="BH12" s="19">
        <v>12.24</v>
      </c>
      <c r="BI12" s="91"/>
      <c r="BJ12" s="19">
        <v>6</v>
      </c>
      <c r="BK12" s="18"/>
      <c r="BL12" s="17">
        <v>3</v>
      </c>
      <c r="BM12" s="18"/>
      <c r="BN12" s="17">
        <v>3</v>
      </c>
      <c r="BO12" s="18"/>
      <c r="BP12" s="33">
        <v>12</v>
      </c>
      <c r="BQ12" s="91"/>
      <c r="BR12" s="33">
        <v>12</v>
      </c>
      <c r="BS12" s="91"/>
      <c r="BT12" s="33">
        <v>160.5</v>
      </c>
      <c r="BU12" s="19"/>
      <c r="BV12" s="33"/>
      <c r="BW12" s="19"/>
      <c r="BX12" s="62"/>
      <c r="BY12" s="62"/>
    </row>
    <row r="13" spans="1:77" ht="12.75" customHeight="1">
      <c r="A13" s="31" t="s">
        <v>65</v>
      </c>
      <c r="B13" s="11"/>
      <c r="C13" s="13" t="s">
        <v>43</v>
      </c>
      <c r="D13" s="34">
        <f>0.3*D12^(1/3)</f>
        <v>0.6193680692738203</v>
      </c>
      <c r="E13" s="18"/>
      <c r="F13" s="20">
        <f>0.3*F12^(1/3)</f>
        <v>0.6193680692738203</v>
      </c>
      <c r="G13" s="48"/>
      <c r="H13" s="34">
        <f>0.3*H12^(1/3)</f>
        <v>1.3924766500838337</v>
      </c>
      <c r="I13" s="48"/>
      <c r="J13" s="34">
        <f>0.3*J12^(1/3)</f>
        <v>0.6290689194131706</v>
      </c>
      <c r="K13" s="48"/>
      <c r="L13" s="34">
        <f>0.3*L12^(1/3)</f>
        <v>0.4840285938073631</v>
      </c>
      <c r="M13" s="18"/>
      <c r="N13" s="20">
        <f>0.3*N12^(1/3)</f>
        <v>0.4840285938073631</v>
      </c>
      <c r="O13" s="18"/>
      <c r="P13" s="20">
        <f>0.3*P12^(1/3)</f>
        <v>0.4840285938073631</v>
      </c>
      <c r="Q13" s="18"/>
      <c r="R13" s="34">
        <f>0.3*R12^(1/3)</f>
        <v>0.6375951415095666</v>
      </c>
      <c r="S13" s="18"/>
      <c r="T13" s="34">
        <f>0.3*T12^(1/3)</f>
        <v>1.2926608140191298</v>
      </c>
      <c r="U13" s="21"/>
      <c r="V13" s="20">
        <f>0.3*V12^(1/3)</f>
        <v>0.4762203155904598</v>
      </c>
      <c r="W13" s="21"/>
      <c r="X13" s="20">
        <f>0.3*X12^(1/3)</f>
        <v>0.4762203155904598</v>
      </c>
      <c r="Y13" s="144"/>
      <c r="Z13" s="21">
        <f>0.3*Z12^(1/3)</f>
        <v>1.5351689840736145</v>
      </c>
      <c r="AA13" s="144"/>
      <c r="AB13" s="21">
        <f>0.3*AB12^(1/3)</f>
        <v>1.6286505699569438</v>
      </c>
      <c r="AC13" s="21"/>
      <c r="AD13" s="20">
        <f>0.3*AD12^(1/3)</f>
        <v>1.458883239328284</v>
      </c>
      <c r="AE13" s="144"/>
      <c r="AF13" s="34">
        <f>0.3*AF12^(1/3)</f>
        <v>2.251998224851293</v>
      </c>
      <c r="AG13" s="21"/>
      <c r="AH13" s="20">
        <f>0.3*AH12^(1/3)</f>
        <v>2.0455385824059027</v>
      </c>
      <c r="AI13" s="21"/>
      <c r="AJ13" s="34">
        <f>0.3*AJ12^(1/3)</f>
        <v>0.8818590176807622</v>
      </c>
      <c r="AK13" s="21"/>
      <c r="AL13" s="20">
        <f>0.3*AL12^(1/3)</f>
        <v>0.3</v>
      </c>
      <c r="AM13" s="21"/>
      <c r="AN13" s="20">
        <f>0.3*AN12^(1/3)</f>
        <v>0.3</v>
      </c>
      <c r="AO13" s="21"/>
      <c r="AP13" s="20">
        <f>0.3*AP12^(1/3)</f>
        <v>0.6980900314351685</v>
      </c>
      <c r="AQ13" s="21"/>
      <c r="AR13" s="20">
        <f>0.3*AR12^(1/3)</f>
        <v>0.407162642489236</v>
      </c>
      <c r="AS13" s="144"/>
      <c r="AT13" s="34">
        <f>0.3*AT12^(1/3)</f>
        <v>0.739863622299141</v>
      </c>
      <c r="AU13" s="18"/>
      <c r="AV13" s="20">
        <f>0.3*AV12^(1/3)</f>
        <v>1.1408857382284174</v>
      </c>
      <c r="AW13" s="18"/>
      <c r="AX13" s="20">
        <f>0.3*AX12^(1/3)</f>
        <v>1.133928944905386</v>
      </c>
      <c r="AY13" s="18"/>
      <c r="AZ13" s="20">
        <f>0.3*AZ12^(1/3)</f>
        <v>1.2651489979526236</v>
      </c>
      <c r="BA13" s="18"/>
      <c r="BB13" s="20">
        <f>0.3*BB12^(1/3)</f>
        <v>1.206217727576717</v>
      </c>
      <c r="BC13" s="18"/>
      <c r="BD13" s="34">
        <f>0.3*BD12^(1/3)</f>
        <v>0.8605152852102733</v>
      </c>
      <c r="BE13" s="18"/>
      <c r="BF13" s="20">
        <f>0.3*BF12^(1/3)</f>
        <v>0.5598766735225872</v>
      </c>
      <c r="BG13" s="18"/>
      <c r="BH13" s="20">
        <f>0.3*BH12^(1/3)</f>
        <v>0.6913772115066523</v>
      </c>
      <c r="BI13" s="18"/>
      <c r="BJ13" s="20">
        <f>0.3*BJ12^(1/3)</f>
        <v>0.5451361778496419</v>
      </c>
      <c r="BK13" s="18"/>
      <c r="BL13" s="20">
        <f>0.3*BL12^(1/3)</f>
        <v>0.43267487109222247</v>
      </c>
      <c r="BM13" s="18"/>
      <c r="BN13" s="20">
        <f>0.3*BN12^(1/3)</f>
        <v>0.43267487109222247</v>
      </c>
      <c r="BO13" s="18"/>
      <c r="BP13" s="34">
        <f>0.3*BP12^(1/3)</f>
        <v>0.6868285455319991</v>
      </c>
      <c r="BQ13" s="18"/>
      <c r="BR13" s="34">
        <f>0.3*BR12^(1/3)</f>
        <v>0.6868285455319991</v>
      </c>
      <c r="BS13" s="18"/>
      <c r="BT13" s="34">
        <f>0.3*BT12^(1/3)</f>
        <v>1.6303453168300228</v>
      </c>
      <c r="BU13" s="21"/>
      <c r="BV13" s="34"/>
      <c r="BW13" s="21"/>
      <c r="BX13" s="62"/>
      <c r="BY13" s="62"/>
    </row>
    <row r="14" spans="1:95" ht="12.75" customHeight="1">
      <c r="A14" s="31" t="s">
        <v>65</v>
      </c>
      <c r="C14" s="78" t="s">
        <v>44</v>
      </c>
      <c r="D14" s="33">
        <v>1</v>
      </c>
      <c r="E14" s="68"/>
      <c r="F14" s="17">
        <v>1</v>
      </c>
      <c r="G14" s="69"/>
      <c r="H14" s="33">
        <v>2</v>
      </c>
      <c r="I14" s="70"/>
      <c r="J14" s="33">
        <v>2</v>
      </c>
      <c r="K14" s="69"/>
      <c r="L14" s="33">
        <v>2</v>
      </c>
      <c r="M14" s="68"/>
      <c r="N14" s="17">
        <v>2</v>
      </c>
      <c r="O14" s="68"/>
      <c r="P14" s="17">
        <v>2</v>
      </c>
      <c r="Q14" s="68"/>
      <c r="R14" s="33">
        <v>2</v>
      </c>
      <c r="S14" s="68"/>
      <c r="T14" s="33">
        <v>3</v>
      </c>
      <c r="U14" s="19"/>
      <c r="V14" s="17">
        <v>3</v>
      </c>
      <c r="W14" s="19"/>
      <c r="X14" s="17">
        <v>3</v>
      </c>
      <c r="Y14" s="139"/>
      <c r="Z14" s="19">
        <v>3</v>
      </c>
      <c r="AA14" s="139"/>
      <c r="AB14" s="19">
        <v>3</v>
      </c>
      <c r="AC14" s="19"/>
      <c r="AD14" s="17">
        <v>3</v>
      </c>
      <c r="AE14" s="139"/>
      <c r="AF14" s="33">
        <v>3</v>
      </c>
      <c r="AG14" s="19"/>
      <c r="AH14" s="17">
        <v>3</v>
      </c>
      <c r="AI14" s="19"/>
      <c r="AJ14" s="33">
        <v>1</v>
      </c>
      <c r="AK14" s="19"/>
      <c r="AL14" s="17">
        <v>1</v>
      </c>
      <c r="AM14" s="19"/>
      <c r="AN14" s="17">
        <v>1</v>
      </c>
      <c r="AO14" s="19"/>
      <c r="AP14" s="17">
        <v>1</v>
      </c>
      <c r="AQ14" s="19"/>
      <c r="AR14" s="17">
        <v>1</v>
      </c>
      <c r="AS14" s="139"/>
      <c r="AT14" s="33">
        <v>2.5</v>
      </c>
      <c r="AU14" s="19"/>
      <c r="AV14" s="17">
        <v>2.5</v>
      </c>
      <c r="AW14" s="19"/>
      <c r="AX14" s="17">
        <v>2.5</v>
      </c>
      <c r="AY14" s="19"/>
      <c r="AZ14" s="17">
        <v>2.5</v>
      </c>
      <c r="BA14" s="19"/>
      <c r="BB14" s="17">
        <v>2.5</v>
      </c>
      <c r="BC14" s="19"/>
      <c r="BD14" s="33">
        <v>2</v>
      </c>
      <c r="BE14" s="19"/>
      <c r="BF14" s="17">
        <v>2</v>
      </c>
      <c r="BG14" s="19"/>
      <c r="BH14" s="17">
        <v>2</v>
      </c>
      <c r="BI14" s="19"/>
      <c r="BJ14" s="17">
        <v>2</v>
      </c>
      <c r="BK14" s="19"/>
      <c r="BL14" s="17">
        <v>2</v>
      </c>
      <c r="BM14" s="19"/>
      <c r="BN14" s="17">
        <v>2</v>
      </c>
      <c r="BO14" s="19"/>
      <c r="BP14" s="33">
        <v>1</v>
      </c>
      <c r="BQ14" s="19"/>
      <c r="BR14" s="33">
        <v>1</v>
      </c>
      <c r="BS14" s="19"/>
      <c r="BT14" s="33">
        <v>2</v>
      </c>
      <c r="BU14" s="19"/>
      <c r="BV14" s="33"/>
      <c r="BW14" s="19"/>
      <c r="BX14" s="63"/>
      <c r="BY14" s="62"/>
      <c r="CD14" s="3"/>
      <c r="CE14" s="3"/>
      <c r="CF14" s="3"/>
      <c r="CG14" s="3"/>
      <c r="CH14" s="3"/>
      <c r="CI14" s="3"/>
      <c r="CJ14" s="3"/>
      <c r="CM14" s="3"/>
      <c r="CN14" s="3"/>
      <c r="CO14" s="3"/>
      <c r="CP14" s="3"/>
      <c r="CQ14" s="3"/>
    </row>
    <row r="15" spans="1:86" ht="12.75" customHeight="1" thickBot="1">
      <c r="A15" s="42" t="s">
        <v>0</v>
      </c>
      <c r="B15" s="76" t="s">
        <v>1</v>
      </c>
      <c r="C15" s="81" t="s">
        <v>55</v>
      </c>
      <c r="D15" s="35" t="s">
        <v>9</v>
      </c>
      <c r="E15" s="6" t="s">
        <v>10</v>
      </c>
      <c r="F15" s="76" t="s">
        <v>9</v>
      </c>
      <c r="G15" s="49" t="s">
        <v>10</v>
      </c>
      <c r="H15" s="35" t="s">
        <v>9</v>
      </c>
      <c r="I15" s="49" t="s">
        <v>10</v>
      </c>
      <c r="J15" s="35" t="s">
        <v>9</v>
      </c>
      <c r="K15" s="49" t="s">
        <v>10</v>
      </c>
      <c r="L15" s="96" t="s">
        <v>9</v>
      </c>
      <c r="M15" s="6" t="s">
        <v>10</v>
      </c>
      <c r="N15" s="76" t="s">
        <v>9</v>
      </c>
      <c r="O15" s="6" t="s">
        <v>10</v>
      </c>
      <c r="P15" s="76" t="s">
        <v>9</v>
      </c>
      <c r="Q15" s="6" t="s">
        <v>10</v>
      </c>
      <c r="R15" s="96" t="s">
        <v>9</v>
      </c>
      <c r="S15" s="6" t="s">
        <v>10</v>
      </c>
      <c r="T15" s="35" t="s">
        <v>9</v>
      </c>
      <c r="U15" s="6" t="s">
        <v>10</v>
      </c>
      <c r="V15" s="14" t="s">
        <v>9</v>
      </c>
      <c r="W15" s="6" t="s">
        <v>10</v>
      </c>
      <c r="X15" s="14" t="s">
        <v>9</v>
      </c>
      <c r="Y15" s="145" t="s">
        <v>10</v>
      </c>
      <c r="Z15" s="6" t="s">
        <v>9</v>
      </c>
      <c r="AA15" s="145" t="s">
        <v>10</v>
      </c>
      <c r="AB15" s="6" t="s">
        <v>9</v>
      </c>
      <c r="AC15" s="6" t="s">
        <v>10</v>
      </c>
      <c r="AD15" s="76" t="s">
        <v>9</v>
      </c>
      <c r="AE15" s="145" t="s">
        <v>10</v>
      </c>
      <c r="AF15" s="35" t="s">
        <v>9</v>
      </c>
      <c r="AG15" s="6" t="s">
        <v>10</v>
      </c>
      <c r="AH15" s="14" t="s">
        <v>9</v>
      </c>
      <c r="AI15" s="6" t="s">
        <v>10</v>
      </c>
      <c r="AJ15" s="35" t="s">
        <v>9</v>
      </c>
      <c r="AK15" s="145" t="s">
        <v>10</v>
      </c>
      <c r="AL15" s="6" t="s">
        <v>9</v>
      </c>
      <c r="AM15" s="145" t="s">
        <v>10</v>
      </c>
      <c r="AN15" s="6" t="s">
        <v>9</v>
      </c>
      <c r="AO15" s="6" t="s">
        <v>10</v>
      </c>
      <c r="AP15" s="14" t="s">
        <v>9</v>
      </c>
      <c r="AQ15" s="145" t="s">
        <v>10</v>
      </c>
      <c r="AR15" s="6" t="s">
        <v>9</v>
      </c>
      <c r="AS15" s="145" t="s">
        <v>10</v>
      </c>
      <c r="AT15" s="96" t="s">
        <v>9</v>
      </c>
      <c r="AU15" s="6" t="s">
        <v>10</v>
      </c>
      <c r="AV15" s="14" t="s">
        <v>9</v>
      </c>
      <c r="AW15" s="6" t="s">
        <v>10</v>
      </c>
      <c r="AX15" s="14" t="s">
        <v>9</v>
      </c>
      <c r="AY15" s="6" t="s">
        <v>10</v>
      </c>
      <c r="AZ15" s="14" t="s">
        <v>9</v>
      </c>
      <c r="BA15" s="6" t="s">
        <v>10</v>
      </c>
      <c r="BB15" s="14" t="s">
        <v>9</v>
      </c>
      <c r="BC15" s="6" t="s">
        <v>10</v>
      </c>
      <c r="BD15" s="35" t="s">
        <v>9</v>
      </c>
      <c r="BE15" s="6" t="s">
        <v>10</v>
      </c>
      <c r="BF15" s="14" t="s">
        <v>9</v>
      </c>
      <c r="BG15" s="6" t="s">
        <v>10</v>
      </c>
      <c r="BH15" s="14" t="s">
        <v>9</v>
      </c>
      <c r="BI15" s="6" t="s">
        <v>10</v>
      </c>
      <c r="BJ15" s="14" t="s">
        <v>9</v>
      </c>
      <c r="BK15" s="6" t="s">
        <v>10</v>
      </c>
      <c r="BL15" s="14" t="s">
        <v>9</v>
      </c>
      <c r="BM15" s="6" t="s">
        <v>10</v>
      </c>
      <c r="BN15" s="14" t="s">
        <v>9</v>
      </c>
      <c r="BO15" s="6" t="s">
        <v>10</v>
      </c>
      <c r="BP15" s="35" t="s">
        <v>9</v>
      </c>
      <c r="BQ15" s="6" t="s">
        <v>10</v>
      </c>
      <c r="BR15" s="35" t="s">
        <v>9</v>
      </c>
      <c r="BS15" s="6" t="s">
        <v>10</v>
      </c>
      <c r="BT15" s="35" t="s">
        <v>9</v>
      </c>
      <c r="BU15" s="6" t="s">
        <v>10</v>
      </c>
      <c r="BV15" s="35" t="s">
        <v>9</v>
      </c>
      <c r="BW15" s="6" t="s">
        <v>10</v>
      </c>
      <c r="BX15" s="62"/>
      <c r="BY15" s="64"/>
      <c r="CB15" s="3"/>
      <c r="CC15" s="3"/>
      <c r="CF15" s="44"/>
      <c r="CG15" s="44"/>
      <c r="CH15" s="44"/>
    </row>
    <row r="16" spans="1:81" ht="12.75">
      <c r="A16" s="37">
        <v>1</v>
      </c>
      <c r="B16" s="5" t="s">
        <v>5</v>
      </c>
      <c r="C16" s="83" t="s">
        <v>57</v>
      </c>
      <c r="D16" s="89">
        <v>1</v>
      </c>
      <c r="E16" s="58">
        <f>($F$8-D16+1+0.25*INT(1/D16))*D$13*D$14</f>
        <v>3.2516823636875563</v>
      </c>
      <c r="F16" s="88">
        <v>1</v>
      </c>
      <c r="G16" s="58">
        <f>($F$8-F16+1+0.25*INT(1/F16))*F$13*F$14</f>
        <v>3.2516823636875563</v>
      </c>
      <c r="H16" s="170">
        <v>2</v>
      </c>
      <c r="I16" s="58">
        <f>($I$8-H16+1+0.25*INT(1/H16))*H$13*H$14</f>
        <v>38.98934620234734</v>
      </c>
      <c r="J16" s="37">
        <v>4</v>
      </c>
      <c r="K16" s="58">
        <f>($K$8-J16+1+0.25*INT(1/J16))*J$13*J$14</f>
        <v>3.774413516479023</v>
      </c>
      <c r="L16" s="134">
        <v>1</v>
      </c>
      <c r="M16" s="58">
        <f>($O$8-L16+1+0.25*INT(1/L16))*L$13*L$14</f>
        <v>4.114243047362586</v>
      </c>
      <c r="N16" s="126">
        <v>1</v>
      </c>
      <c r="O16" s="58">
        <f>($O$8-N16+1+0.25*INT(1/N16))*N$13*N$14</f>
        <v>4.114243047362586</v>
      </c>
      <c r="P16" s="175">
        <v>3</v>
      </c>
      <c r="Q16" s="58">
        <f>($O$8-P16+1+0.25*INT(1/P16))*P$13*P$14</f>
        <v>1.9361143752294523</v>
      </c>
      <c r="R16" s="201">
        <v>4</v>
      </c>
      <c r="S16" s="58">
        <f>($S$8-R16+1+0.25*INT(1/R16))*R$13*R$14</f>
        <v>5.100761132076533</v>
      </c>
      <c r="T16" s="134">
        <v>1</v>
      </c>
      <c r="U16" s="58">
        <f>($Z$8-T16+1+0.25*INT(1/T16))*T$13*T$14</f>
        <v>24.237390262858682</v>
      </c>
      <c r="V16" s="126">
        <v>1</v>
      </c>
      <c r="W16" s="58">
        <f>($Z$8-V16+1+0.25*INT(1/V16))*V$13*V$14</f>
        <v>8.929130917321121</v>
      </c>
      <c r="X16" s="126">
        <v>1</v>
      </c>
      <c r="Y16" s="58">
        <f>($Z$8-X16+1+0.25*INT(1/X16))*X$13*X$14</f>
        <v>8.929130917321121</v>
      </c>
      <c r="Z16" s="126">
        <v>1</v>
      </c>
      <c r="AA16" s="58">
        <f>($Z$8-Z16+1+0.25*INT(1/Z16))*Z$13*Z$14</f>
        <v>28.784418451380272</v>
      </c>
      <c r="AB16" s="126">
        <v>1</v>
      </c>
      <c r="AC16" s="58">
        <f>($Z$8-AB16+1+0.25*INT(1/AB16))*AB$13*AB$14</f>
        <v>30.537198186692695</v>
      </c>
      <c r="AD16" s="126">
        <v>1</v>
      </c>
      <c r="AE16" s="58">
        <f>($Z$8-AD16+1+0.25*INT(1/AD16))*AD$13*AD$14</f>
        <v>27.354060737405327</v>
      </c>
      <c r="AF16" s="59"/>
      <c r="AG16" s="58"/>
      <c r="AH16" s="92"/>
      <c r="AI16" s="58"/>
      <c r="AJ16" s="161">
        <v>2</v>
      </c>
      <c r="AK16" s="157">
        <f>($AO$8-AJ16+1+0.25*INT(1/AJ16))*AJ$13*AJ$14</f>
        <v>2.645577053042287</v>
      </c>
      <c r="AL16" s="192">
        <v>1</v>
      </c>
      <c r="AM16" s="157">
        <f>($AO$8-AL16+1+0.25*INT(1/AL16))*AL$13*AL$14</f>
        <v>1.275</v>
      </c>
      <c r="AN16" s="192">
        <v>1</v>
      </c>
      <c r="AO16" s="157">
        <f>($AO$8-AN16+1+0.25*INT(1/AN16))*AN$13*AN$14</f>
        <v>1.275</v>
      </c>
      <c r="AP16" s="192">
        <v>1</v>
      </c>
      <c r="AQ16" s="157">
        <f>($AO$8-AP16+1+0.25*INT(1/AP16))*AP$13*AP$14</f>
        <v>2.966882633599466</v>
      </c>
      <c r="AR16" s="192">
        <v>1</v>
      </c>
      <c r="AS16" s="157">
        <f>($AO$8-AR16+1+0.25*INT(1/AR16))*AR$13*AR$14</f>
        <v>1.730441230579253</v>
      </c>
      <c r="AT16" s="171">
        <v>3</v>
      </c>
      <c r="AU16" s="58">
        <f>($AZ$8-AT16+1+0.25*INT(1/AT16))*AT$13*AT$14</f>
        <v>7.39863622299141</v>
      </c>
      <c r="AV16" s="106">
        <v>4</v>
      </c>
      <c r="AW16" s="58">
        <f>($AZ$8-AV16+1+0.25*INT(1/AV16))*AV$13*AV$14</f>
        <v>8.556643036713131</v>
      </c>
      <c r="AX16" s="29">
        <v>2</v>
      </c>
      <c r="AY16" s="58">
        <f>($AZ$8-AX16+1+0.25*INT(1/AX16))*AX$13*AX$14</f>
        <v>14.174111811317324</v>
      </c>
      <c r="AZ16" s="88">
        <v>1</v>
      </c>
      <c r="BA16" s="58">
        <f>($AZ$8-AZ16+1+0.25*INT(1/AZ16))*AZ$13*AZ$14</f>
        <v>19.767953093009744</v>
      </c>
      <c r="BB16" s="88">
        <v>1</v>
      </c>
      <c r="BC16" s="58">
        <f>($AZ$8-BB16+1+0.25*INT(1/BB16))*BB$13*BB$14</f>
        <v>18.847151993386202</v>
      </c>
      <c r="BD16" s="89">
        <v>1</v>
      </c>
      <c r="BE16" s="58">
        <f aca="true" t="shared" si="0" ref="BE16:BE23">($BJ$8-BD16+1+0.25*INT(1/BD16))*BD$13*BD$14</f>
        <v>27.966746769333884</v>
      </c>
      <c r="BF16" s="30">
        <v>3</v>
      </c>
      <c r="BG16" s="58">
        <f>($BJ$8-BF16+1+0.25*INT(1/BF16))*BF$13*BF$14</f>
        <v>15.676546858632442</v>
      </c>
      <c r="BH16" s="88">
        <v>1</v>
      </c>
      <c r="BI16" s="58">
        <f aca="true" t="shared" si="1" ref="BI16:BI23">($BJ$8-BH16+1+0.25*INT(1/BH16))*BH$13*BH$14</f>
        <v>22.469759373966202</v>
      </c>
      <c r="BJ16" s="88">
        <v>1</v>
      </c>
      <c r="BK16" s="58">
        <f aca="true" t="shared" si="2" ref="BK16:BK25">($BJ$8-BJ16+1+0.25*INT(1/BJ16))*BJ$13*BJ$14</f>
        <v>17.71692578011336</v>
      </c>
      <c r="BL16" s="29">
        <v>2</v>
      </c>
      <c r="BM16" s="58">
        <f aca="true" t="shared" si="3" ref="BM16:BM25">($BJ$8-BL16+1+0.25*INT(1/BL16))*BL$13*BL$14</f>
        <v>12.980246132766673</v>
      </c>
      <c r="BN16" s="88">
        <v>1</v>
      </c>
      <c r="BO16" s="58">
        <f aca="true" t="shared" si="4" ref="BO16:BO24">($BJ$8-BN16+1+0.25*INT(1/BN16))*BN$13*BN$14</f>
        <v>14.06193331049723</v>
      </c>
      <c r="BP16" s="37">
        <v>8</v>
      </c>
      <c r="BQ16" s="58">
        <f aca="true" t="shared" si="5" ref="BQ16:BQ22">($BQ$8-BP16+1+0.25*INT(1/BP16))*BP$13*BP$14</f>
        <v>5.494628364255993</v>
      </c>
      <c r="BR16" s="40">
        <v>3</v>
      </c>
      <c r="BS16" s="58">
        <f>($BS$8-BR16+1+0.25*INT(1/BR16))*BR$13*BR$14</f>
        <v>9.615599637447987</v>
      </c>
      <c r="BT16" s="134">
        <v>1</v>
      </c>
      <c r="BU16" s="58">
        <f>($BU$8-BT16+1+0.25*INT(1/BT16))*BT$13*BT$14</f>
        <v>20.379316460375286</v>
      </c>
      <c r="BV16" s="37">
        <v>8</v>
      </c>
      <c r="BW16" s="183">
        <v>4.264</v>
      </c>
      <c r="BX16" s="95">
        <f aca="true" t="shared" si="6" ref="BX16:BX43">SUM(E16,G16,I16,K16,M16,O16,Q16,S16,U16,W16,Y16,AA16,AC16,AE16,AG16,AI16,AK16,AM16,AO16,AQ16,AS16,AU16)+SUM(AW16,AY16,BA16,BC16,BE16,BG16,BI16,BK16,BM16,BO16,BQ16,BS16,BU16,BW16)</f>
        <v>422.5669152832397</v>
      </c>
      <c r="BY16" s="204" t="s">
        <v>50</v>
      </c>
      <c r="BZ16" s="38"/>
      <c r="CA16" s="44"/>
      <c r="CB16" s="99"/>
      <c r="CC16" s="44"/>
    </row>
    <row r="17" spans="1:81" ht="12.75">
      <c r="A17" s="37">
        <v>2</v>
      </c>
      <c r="B17" s="5" t="s">
        <v>4</v>
      </c>
      <c r="C17" s="83" t="s">
        <v>56</v>
      </c>
      <c r="D17" s="36">
        <v>2</v>
      </c>
      <c r="E17" s="58">
        <f>($F$8-D17+1+0.25*INT(1/D17))*D$13*D$14</f>
        <v>2.477472277095281</v>
      </c>
      <c r="F17" s="29">
        <v>2</v>
      </c>
      <c r="G17" s="58">
        <f>($F$8-F17+1+0.25*INT(1/F17))*F$13*F$14</f>
        <v>2.477472277095281</v>
      </c>
      <c r="H17" s="40">
        <v>3</v>
      </c>
      <c r="I17" s="58">
        <f>($I$8-H17+1+0.25*INT(1/H17))*H$13*H$14</f>
        <v>36.20439290217968</v>
      </c>
      <c r="J17" s="40">
        <v>3</v>
      </c>
      <c r="K17" s="58">
        <f>($K$8-J17+1+0.25*INT(1/J17))*J$13*J$14</f>
        <v>5.0325513553053645</v>
      </c>
      <c r="L17" s="36">
        <v>2</v>
      </c>
      <c r="M17" s="58">
        <f>($O$8-L17+1+0.25*INT(1/L17))*L$13*L$14</f>
        <v>2.904171562844178</v>
      </c>
      <c r="N17" s="30">
        <v>3</v>
      </c>
      <c r="O17" s="58">
        <f>($O$8-N17+1+0.25*INT(1/N17))*N$13*N$14</f>
        <v>1.9361143752294523</v>
      </c>
      <c r="P17" s="29">
        <v>2</v>
      </c>
      <c r="Q17" s="58">
        <f>($O$8-P17+1+0.25*INT(1/P17))*P$13*P$14</f>
        <v>2.904171562844178</v>
      </c>
      <c r="R17" s="59"/>
      <c r="S17" s="58"/>
      <c r="T17" s="36"/>
      <c r="U17" s="58"/>
      <c r="V17" s="29"/>
      <c r="W17" s="90"/>
      <c r="X17" s="106"/>
      <c r="Y17" s="90"/>
      <c r="Z17" s="30"/>
      <c r="AA17" s="90"/>
      <c r="AB17" s="115"/>
      <c r="AC17" s="58"/>
      <c r="AD17" s="106"/>
      <c r="AE17" s="58"/>
      <c r="AF17" s="89">
        <v>1</v>
      </c>
      <c r="AG17" s="147">
        <f>($AH$8-AF17+1+0.25*INT(1/AF17))*AF$13*AF$14</f>
        <v>35.468972041407866</v>
      </c>
      <c r="AH17" s="191" t="s">
        <v>95</v>
      </c>
      <c r="AI17" s="147">
        <v>21.48</v>
      </c>
      <c r="AJ17" s="59"/>
      <c r="AK17" s="58"/>
      <c r="AL17" s="92"/>
      <c r="AM17" s="58"/>
      <c r="AN17" s="92"/>
      <c r="AO17" s="58"/>
      <c r="AP17" s="92"/>
      <c r="AQ17" s="58"/>
      <c r="AR17" s="92"/>
      <c r="AS17" s="90"/>
      <c r="AT17" s="100">
        <v>4</v>
      </c>
      <c r="AU17" s="58">
        <f>($AZ$8-AT17+1+0.25*INT(1/AT17))*AT$13*AT$14</f>
        <v>5.548977167243558</v>
      </c>
      <c r="AV17" s="29">
        <v>2</v>
      </c>
      <c r="AW17" s="58">
        <f>($AZ$8-AV17+1+0.25*INT(1/AV17))*AV$13*AV$14</f>
        <v>14.261071727855219</v>
      </c>
      <c r="AX17" s="30">
        <v>3</v>
      </c>
      <c r="AY17" s="58">
        <f>($AZ$8-AX17+1+0.25*INT(1/AX17))*AX$13*AX$14</f>
        <v>11.33928944905386</v>
      </c>
      <c r="AZ17" s="106">
        <v>5</v>
      </c>
      <c r="BA17" s="58">
        <f>($AZ$8-AZ17+1+0.25*INT(1/AZ17))*AZ$13*AZ$14</f>
        <v>6.325744989763118</v>
      </c>
      <c r="BB17" s="30">
        <v>3</v>
      </c>
      <c r="BC17" s="58">
        <f>($AZ$8-BB17+1+0.25*INT(1/BB17))*BB$13*BB$14</f>
        <v>12.06217727576717</v>
      </c>
      <c r="BD17" s="40">
        <v>3</v>
      </c>
      <c r="BE17" s="58">
        <f t="shared" si="0"/>
        <v>24.094427985887652</v>
      </c>
      <c r="BF17" s="29">
        <v>2</v>
      </c>
      <c r="BG17" s="58">
        <f>($BJ$8-BF17+1+0.25*INT(1/BF17))*BF$13*BF$14</f>
        <v>16.796300205677614</v>
      </c>
      <c r="BH17" s="30">
        <v>3</v>
      </c>
      <c r="BI17" s="58">
        <f t="shared" si="1"/>
        <v>19.358561922186265</v>
      </c>
      <c r="BJ17" s="15">
        <v>5</v>
      </c>
      <c r="BK17" s="58">
        <f t="shared" si="2"/>
        <v>13.083268268391404</v>
      </c>
      <c r="BL17" s="88">
        <v>1</v>
      </c>
      <c r="BM17" s="58">
        <f t="shared" si="3"/>
        <v>14.06193331049723</v>
      </c>
      <c r="BN17" s="15">
        <v>8</v>
      </c>
      <c r="BO17" s="58">
        <f t="shared" si="4"/>
        <v>7.788147679660004</v>
      </c>
      <c r="BP17" s="37">
        <v>4</v>
      </c>
      <c r="BQ17" s="58">
        <f t="shared" si="5"/>
        <v>8.241942546383989</v>
      </c>
      <c r="BR17" s="37">
        <v>5</v>
      </c>
      <c r="BS17" s="58">
        <f>($BS$8-BR17+1+0.25*INT(1/BR17))*BR$13*BR$14</f>
        <v>8.241942546383989</v>
      </c>
      <c r="BT17" s="36">
        <v>2</v>
      </c>
      <c r="BU17" s="58">
        <f>($BU$8-BT17+1+0.25*INT(1/BT17))*BT$13*BT$14</f>
        <v>16.30345316830023</v>
      </c>
      <c r="BV17" s="36">
        <v>2</v>
      </c>
      <c r="BW17" s="50">
        <v>55.768</v>
      </c>
      <c r="BX17" s="123">
        <f t="shared" si="6"/>
        <v>344.1605565970526</v>
      </c>
      <c r="BY17" s="205" t="s">
        <v>51</v>
      </c>
      <c r="BZ17" s="38"/>
      <c r="CA17" s="44"/>
      <c r="CB17" s="98"/>
      <c r="CC17" s="44"/>
    </row>
    <row r="18" spans="1:78" s="44" customFormat="1" ht="12.75">
      <c r="A18" s="37">
        <v>3</v>
      </c>
      <c r="B18" s="5" t="s">
        <v>21</v>
      </c>
      <c r="C18" s="83" t="s">
        <v>57</v>
      </c>
      <c r="D18" s="38"/>
      <c r="F18" s="5"/>
      <c r="G18" s="51"/>
      <c r="H18" s="38"/>
      <c r="J18" s="37"/>
      <c r="K18" s="58"/>
      <c r="L18" s="38"/>
      <c r="N18" s="5"/>
      <c r="P18" s="5"/>
      <c r="R18" s="59"/>
      <c r="S18" s="58"/>
      <c r="T18" s="105">
        <v>4</v>
      </c>
      <c r="U18" s="90">
        <f>($Z$8-T18+1+0.25*INT(1/T18))*T$13*T$14</f>
        <v>11.633947326172168</v>
      </c>
      <c r="V18" s="29">
        <v>2</v>
      </c>
      <c r="W18" s="58">
        <f>($Z$8-V18+1+0.25*INT(1/V18))*V$13*V$14</f>
        <v>7.143304733856898</v>
      </c>
      <c r="X18" s="30">
        <v>3</v>
      </c>
      <c r="Y18" s="58">
        <f>($Z$8-X18+1+0.25*INT(1/X18))*X$13*X$14</f>
        <v>5.714643787085517</v>
      </c>
      <c r="Z18" s="29">
        <v>2</v>
      </c>
      <c r="AA18" s="58">
        <f>($Z$8-Z18+1+0.25*INT(1/Z18))*Z$13*Z$14</f>
        <v>23.027534761104217</v>
      </c>
      <c r="AB18" s="29">
        <v>2</v>
      </c>
      <c r="AC18" s="58">
        <f>($Z$8-AB18+1+0.25*INT(1/AB18))*AB$13*AB$14</f>
        <v>24.42975854935416</v>
      </c>
      <c r="AD18" s="29">
        <v>2</v>
      </c>
      <c r="AE18" s="50">
        <f>($Z$8-AD18+1+0.25*INT(1/AD18))*AD$13*AD$14</f>
        <v>21.883248589924257</v>
      </c>
      <c r="AF18" s="59"/>
      <c r="AG18" s="58"/>
      <c r="AH18" s="92"/>
      <c r="AI18" s="58"/>
      <c r="AJ18" s="37" t="s">
        <v>70</v>
      </c>
      <c r="AK18" s="90">
        <f>AJ$13*AJ$14</f>
        <v>0.8818590176807622</v>
      </c>
      <c r="AL18" s="15" t="s">
        <v>70</v>
      </c>
      <c r="AM18" s="90">
        <f>AL$13*AL$14</f>
        <v>0.3</v>
      </c>
      <c r="AN18" s="15" t="s">
        <v>70</v>
      </c>
      <c r="AO18" s="90">
        <f>AN$13*AN$14</f>
        <v>0.3</v>
      </c>
      <c r="AP18" s="15" t="s">
        <v>70</v>
      </c>
      <c r="AQ18" s="90">
        <f>AP$13*AP$14</f>
        <v>0.6980900314351685</v>
      </c>
      <c r="AR18" s="30">
        <v>3</v>
      </c>
      <c r="AS18" s="154">
        <f>($AO$8-AR18+1+0.25*INT(1/AR18))*AR$13*AR$14</f>
        <v>0.814325284978472</v>
      </c>
      <c r="AT18" s="36">
        <v>2</v>
      </c>
      <c r="AU18" s="58">
        <f>($AZ$8-AT18+1+0.25*INT(1/AT18))*AT$13*AT$14</f>
        <v>9.248295278739263</v>
      </c>
      <c r="AV18" s="88">
        <v>1</v>
      </c>
      <c r="AW18" s="58">
        <f>($AZ$8-AV18+1+0.25*INT(1/AV18))*AV$13*AV$14</f>
        <v>17.82633965981902</v>
      </c>
      <c r="AX18" s="106">
        <v>4</v>
      </c>
      <c r="AY18" s="58">
        <f>($AZ$8-AX18+1+0.25*INT(1/AX18))*AX$13*AX$14</f>
        <v>8.504467086790395</v>
      </c>
      <c r="AZ18" s="30">
        <v>3</v>
      </c>
      <c r="BA18" s="58">
        <f>($AZ$8-AZ18+1+0.25*INT(1/AZ18))*AZ$13*AZ$14</f>
        <v>12.651489979526236</v>
      </c>
      <c r="BB18" s="106">
        <v>6</v>
      </c>
      <c r="BC18" s="58">
        <f>($AZ$8-BB18+1+0.25*INT(1/BB18))*BB$13*BB$14</f>
        <v>3.0155443189417923</v>
      </c>
      <c r="BD18" s="37">
        <v>4</v>
      </c>
      <c r="BE18" s="58">
        <f t="shared" si="0"/>
        <v>22.373397415467107</v>
      </c>
      <c r="BF18" s="88">
        <v>1</v>
      </c>
      <c r="BG18" s="58">
        <f>($BJ$8-BF18+1+0.25*INT(1/BF18))*BF$13*BF$14</f>
        <v>18.195991889484084</v>
      </c>
      <c r="BH18" s="15">
        <v>6</v>
      </c>
      <c r="BI18" s="58">
        <f t="shared" si="1"/>
        <v>15.210298653146351</v>
      </c>
      <c r="BJ18" s="15">
        <v>7</v>
      </c>
      <c r="BK18" s="58">
        <f t="shared" si="2"/>
        <v>10.902723556992838</v>
      </c>
      <c r="BL18" s="15">
        <v>6</v>
      </c>
      <c r="BM18" s="58">
        <f t="shared" si="3"/>
        <v>9.518847164028895</v>
      </c>
      <c r="BN18" s="15">
        <v>9</v>
      </c>
      <c r="BO18" s="50">
        <f t="shared" si="4"/>
        <v>6.9227979374755595</v>
      </c>
      <c r="BP18" s="37">
        <v>6</v>
      </c>
      <c r="BQ18" s="50">
        <f t="shared" si="5"/>
        <v>6.868285455319992</v>
      </c>
      <c r="BR18" s="37">
        <v>6</v>
      </c>
      <c r="BS18" s="50">
        <f>($BS$8-BR18+1+0.25*INT(1/BR18))*BR$13*BR$14</f>
        <v>7.55511400085199</v>
      </c>
      <c r="BT18" s="40">
        <v>3</v>
      </c>
      <c r="BU18" s="50">
        <f>($BU$8-BT18+1+0.25*INT(1/BT18))*BT$13*BT$14</f>
        <v>13.042762534640183</v>
      </c>
      <c r="BV18" s="37">
        <v>7</v>
      </c>
      <c r="BW18" s="209">
        <v>8.595</v>
      </c>
      <c r="BX18" s="207">
        <f t="shared" si="6"/>
        <v>267.25806701281533</v>
      </c>
      <c r="BY18" s="208" t="s">
        <v>52</v>
      </c>
      <c r="BZ18" s="38"/>
    </row>
    <row r="19" spans="1:78" ht="12.75">
      <c r="A19" s="37">
        <v>4</v>
      </c>
      <c r="B19" s="5" t="s">
        <v>36</v>
      </c>
      <c r="C19" s="83" t="s">
        <v>57</v>
      </c>
      <c r="D19" s="40">
        <v>3</v>
      </c>
      <c r="E19" s="58">
        <f>($F$8-D19+1+0.25*INT(1/D19))*D$13*D$14</f>
        <v>1.858104207821461</v>
      </c>
      <c r="F19" s="15">
        <v>5</v>
      </c>
      <c r="G19" s="58">
        <f>($F$8-F19+1+0.25*INT(1/F19))*F$13*F$14</f>
        <v>0.6193680692738203</v>
      </c>
      <c r="H19" s="37">
        <v>7</v>
      </c>
      <c r="I19" s="58">
        <f>($I$8-H19+1+0.25*INT(1/H19))*H$13*H$14</f>
        <v>25.064579701509007</v>
      </c>
      <c r="J19" s="37">
        <v>5</v>
      </c>
      <c r="K19" s="58">
        <f>($K$8-J19+1+0.25*INT(1/J19))*J$13*J$14</f>
        <v>2.5162756776526822</v>
      </c>
      <c r="L19" s="37"/>
      <c r="M19" s="90"/>
      <c r="N19" s="5"/>
      <c r="P19" s="5"/>
      <c r="Q19" s="58"/>
      <c r="R19" s="40">
        <v>3</v>
      </c>
      <c r="S19" s="58">
        <f>($S$8-R19+1+0.25*INT(1/R19))*R$13*R$14</f>
        <v>6.375951415095667</v>
      </c>
      <c r="T19" s="36">
        <v>2</v>
      </c>
      <c r="U19" s="58">
        <f>($Z$8-T19+1+0.25*INT(1/T19))*T$13*T$14</f>
        <v>19.389912210286948</v>
      </c>
      <c r="V19" s="30">
        <v>3</v>
      </c>
      <c r="W19" s="58">
        <f>($Z$8-V19+1+0.25*INT(1/V19))*V$13*V$14</f>
        <v>5.714643787085517</v>
      </c>
      <c r="X19" s="29">
        <v>2</v>
      </c>
      <c r="Y19" s="58">
        <f>($Z$8-X19+1+0.25*INT(1/X19))*X$13*X$14</f>
        <v>7.143304733856898</v>
      </c>
      <c r="Z19" s="30">
        <v>3</v>
      </c>
      <c r="AA19" s="58">
        <f>($Z$8-Z19+1+0.25*INT(1/Z19))*Z$13*Z$14</f>
        <v>18.422027808883374</v>
      </c>
      <c r="AB19" s="15" t="s">
        <v>70</v>
      </c>
      <c r="AC19" s="90">
        <f>AB$13*AB$14</f>
        <v>4.885951709870831</v>
      </c>
      <c r="AD19" s="15" t="s">
        <v>70</v>
      </c>
      <c r="AE19" s="50">
        <f>AD$13*AD$14</f>
        <v>4.3766497179848525</v>
      </c>
      <c r="AF19" s="59"/>
      <c r="AG19" s="58"/>
      <c r="AH19" s="92"/>
      <c r="AI19" s="58"/>
      <c r="AJ19" s="59"/>
      <c r="AK19" s="58"/>
      <c r="AL19" s="92"/>
      <c r="AM19" s="58"/>
      <c r="AN19" s="92"/>
      <c r="AO19" s="58"/>
      <c r="AP19" s="92"/>
      <c r="AQ19" s="58"/>
      <c r="AR19" s="92"/>
      <c r="AS19" s="58"/>
      <c r="AT19" s="100" t="s">
        <v>71</v>
      </c>
      <c r="AU19" s="58">
        <f>AT$13*AT$14</f>
        <v>1.8496590557478525</v>
      </c>
      <c r="AV19" s="15" t="s">
        <v>70</v>
      </c>
      <c r="AW19" s="58">
        <f>AV$13*AV$14</f>
        <v>2.852214345571044</v>
      </c>
      <c r="AX19" s="15" t="s">
        <v>70</v>
      </c>
      <c r="AY19" s="58">
        <f>AX$13*AX$14</f>
        <v>2.834822362263465</v>
      </c>
      <c r="AZ19" s="107" t="s">
        <v>71</v>
      </c>
      <c r="BA19" s="58">
        <f>AZ$13*AZ$14</f>
        <v>3.162872494881559</v>
      </c>
      <c r="BB19" s="107">
        <v>4</v>
      </c>
      <c r="BC19" s="58">
        <f>($AZ$8-BB19+1+0.25*INT(1/BB19))*BB$13*BB$14</f>
        <v>9.046632956825377</v>
      </c>
      <c r="BD19" s="37">
        <v>7</v>
      </c>
      <c r="BE19" s="58">
        <f t="shared" si="0"/>
        <v>17.210305704205467</v>
      </c>
      <c r="BF19" s="15" t="s">
        <v>96</v>
      </c>
      <c r="BG19" s="58">
        <f>BF$13*BF$14</f>
        <v>1.1197533470451744</v>
      </c>
      <c r="BH19" s="15">
        <v>5</v>
      </c>
      <c r="BI19" s="58">
        <f t="shared" si="1"/>
        <v>16.593053076159656</v>
      </c>
      <c r="BJ19" s="29">
        <v>2</v>
      </c>
      <c r="BK19" s="58">
        <f t="shared" si="2"/>
        <v>16.354085335489255</v>
      </c>
      <c r="BL19" s="94">
        <v>3</v>
      </c>
      <c r="BM19" s="58">
        <f t="shared" si="3"/>
        <v>12.11489639058223</v>
      </c>
      <c r="BN19" s="29">
        <v>2</v>
      </c>
      <c r="BO19" s="58">
        <f t="shared" si="4"/>
        <v>12.980246132766673</v>
      </c>
      <c r="BP19" s="36">
        <v>2</v>
      </c>
      <c r="BQ19" s="58">
        <f t="shared" si="5"/>
        <v>9.615599637447987</v>
      </c>
      <c r="BR19" s="36">
        <v>2</v>
      </c>
      <c r="BS19" s="58">
        <f>($BS$8-BR19+1+0.25*INT(1/BR19))*BR$13*BR$14</f>
        <v>10.302428182979988</v>
      </c>
      <c r="BT19" s="37">
        <v>5</v>
      </c>
      <c r="BU19" s="58">
        <f>($BU$8-BT19+1+0.25*INT(1/BT19))*BT$13*BT$14</f>
        <v>6.521381267320091</v>
      </c>
      <c r="BV19" s="37">
        <v>6</v>
      </c>
      <c r="BW19" s="58">
        <v>13.459</v>
      </c>
      <c r="BX19" s="200">
        <f t="shared" si="6"/>
        <v>232.38371932860684</v>
      </c>
      <c r="BY19" s="73">
        <v>4</v>
      </c>
      <c r="BZ19" s="38"/>
    </row>
    <row r="20" spans="1:78" ht="12.75">
      <c r="A20" s="37">
        <v>5</v>
      </c>
      <c r="B20" s="5" t="s">
        <v>16</v>
      </c>
      <c r="C20" s="84" t="s">
        <v>68</v>
      </c>
      <c r="D20" s="36"/>
      <c r="E20" s="58"/>
      <c r="F20" s="15"/>
      <c r="G20" s="50"/>
      <c r="H20" s="37">
        <v>5</v>
      </c>
      <c r="I20" s="58">
        <f>($I$8-H20+1+0.25*INT(1/H20))*H$13*H$14</f>
        <v>30.63448630184434</v>
      </c>
      <c r="J20" s="37"/>
      <c r="K20" s="58"/>
      <c r="L20" s="89"/>
      <c r="M20" s="58"/>
      <c r="N20" s="15"/>
      <c r="O20" s="58"/>
      <c r="P20" s="15"/>
      <c r="Q20" s="58"/>
      <c r="R20" s="59"/>
      <c r="S20" s="58"/>
      <c r="T20" s="89"/>
      <c r="U20" s="58"/>
      <c r="V20" s="92"/>
      <c r="W20" s="90"/>
      <c r="X20" s="58"/>
      <c r="Y20" s="58"/>
      <c r="Z20" s="5"/>
      <c r="AA20" s="130"/>
      <c r="AB20" s="87"/>
      <c r="AC20" s="58"/>
      <c r="AD20" s="92"/>
      <c r="AE20" s="58"/>
      <c r="AF20" s="40">
        <v>3</v>
      </c>
      <c r="AG20" s="147">
        <f>($AH$8-AF20+1+0.25*INT(1/AF20))*AF$13*AF$14</f>
        <v>20.267984023661636</v>
      </c>
      <c r="AH20" s="189">
        <v>1</v>
      </c>
      <c r="AI20" s="147">
        <f>($AH$8-AH20+1+0.25*INT(1/AH20))*AH$13*AH$14</f>
        <v>32.21723267289296</v>
      </c>
      <c r="AJ20" s="59"/>
      <c r="AK20" s="58"/>
      <c r="AL20" s="92"/>
      <c r="AM20" s="58"/>
      <c r="AN20" s="92"/>
      <c r="AO20" s="58"/>
      <c r="AP20" s="92"/>
      <c r="AQ20" s="58"/>
      <c r="AR20" s="92"/>
      <c r="AS20" s="90"/>
      <c r="AT20" s="100"/>
      <c r="AU20" s="58"/>
      <c r="AV20" s="106"/>
      <c r="AW20" s="58"/>
      <c r="AX20" s="30"/>
      <c r="AY20" s="58"/>
      <c r="AZ20" s="30"/>
      <c r="BA20" s="58"/>
      <c r="BB20" s="106"/>
      <c r="BC20" s="58"/>
      <c r="BD20" s="37" t="s">
        <v>70</v>
      </c>
      <c r="BE20" s="58">
        <f>BD$13*BD$14</f>
        <v>1.7210305704205466</v>
      </c>
      <c r="BF20" s="15">
        <v>8</v>
      </c>
      <c r="BG20" s="58">
        <f>($BJ$8-BF20+1+0.25*INT(1/BF20))*BF$13*BF$14</f>
        <v>10.07778012340657</v>
      </c>
      <c r="BH20" s="15" t="s">
        <v>70</v>
      </c>
      <c r="BI20" s="58">
        <f>BH$13*BH$14</f>
        <v>1.3827544230133046</v>
      </c>
      <c r="BJ20" s="15">
        <v>10</v>
      </c>
      <c r="BK20" s="58">
        <f>($BJ$8-BJ20+1+0.25*INT(1/BJ20))*BJ$13*BJ$14</f>
        <v>7.631906489894986</v>
      </c>
      <c r="BL20" s="94">
        <v>5</v>
      </c>
      <c r="BM20" s="58">
        <f>($BJ$8-BL20+1+0.25*INT(1/BL20))*BL$13*BL$14</f>
        <v>10.38419690621334</v>
      </c>
      <c r="BN20" s="94">
        <v>7</v>
      </c>
      <c r="BO20" s="58">
        <f>($BJ$8-BN20+1+0.25*INT(1/BN20))*BN$13*BN$14</f>
        <v>8.653497421844449</v>
      </c>
      <c r="BP20" s="89">
        <v>1</v>
      </c>
      <c r="BQ20" s="58">
        <f>($BQ$8-BP20+1+0.25*INT(1/BP20))*BP$13*BP$14</f>
        <v>10.474135319362986</v>
      </c>
      <c r="BR20" s="89">
        <v>1</v>
      </c>
      <c r="BS20" s="58">
        <f>($BS$8-BR20+1+0.25*INT(1/BR20))*BR$13*BR$14</f>
        <v>11.160963864894986</v>
      </c>
      <c r="BT20" s="89"/>
      <c r="BU20" s="58"/>
      <c r="BV20" s="89">
        <v>1</v>
      </c>
      <c r="BW20" s="50">
        <v>65.95</v>
      </c>
      <c r="BX20" s="200">
        <f>SUM(E20,G20,I20,K20,M20,O20,Q20,S20,U20,W20,Y20,AA20,AC20,AE20,AG20,AI20,AK20,AM20,AO20,AQ20,AS20,AU20)+SUM(AW20,AY20,BA20,BC20,BE20,BG20,BI20,BK20,BM20,BO20,BQ20,BS20,BU20,BW20)</f>
        <v>210.5559681174501</v>
      </c>
      <c r="BY20" s="73">
        <v>5</v>
      </c>
      <c r="BZ20" s="38"/>
    </row>
    <row r="21" spans="1:78" ht="12.75">
      <c r="A21" s="211">
        <v>6</v>
      </c>
      <c r="B21" s="218" t="s">
        <v>6</v>
      </c>
      <c r="C21" s="239" t="s">
        <v>58</v>
      </c>
      <c r="D21" s="196"/>
      <c r="E21" s="240"/>
      <c r="F21" s="218"/>
      <c r="G21" s="241"/>
      <c r="H21" s="242">
        <v>1</v>
      </c>
      <c r="I21" s="195">
        <f>($I$8-H21+1+0.25*INT(1/H21))*H$13*H$14</f>
        <v>42.470537827556925</v>
      </c>
      <c r="J21" s="196"/>
      <c r="K21" s="220"/>
      <c r="L21" s="196"/>
      <c r="M21" s="240"/>
      <c r="N21" s="218"/>
      <c r="O21" s="240"/>
      <c r="P21" s="218"/>
      <c r="Q21" s="240"/>
      <c r="R21" s="194">
        <v>5</v>
      </c>
      <c r="S21" s="195">
        <f>($S$8-R21+1+0.25*INT(1/R21))*R$13*R$14</f>
        <v>3.8255708490574</v>
      </c>
      <c r="T21" s="194"/>
      <c r="U21" s="220"/>
      <c r="V21" s="218"/>
      <c r="W21" s="221"/>
      <c r="X21" s="220"/>
      <c r="Y21" s="220"/>
      <c r="Z21" s="218"/>
      <c r="AA21" s="221"/>
      <c r="AB21" s="220"/>
      <c r="AC21" s="220"/>
      <c r="AD21" s="218"/>
      <c r="AE21" s="220"/>
      <c r="AF21" s="196"/>
      <c r="AG21" s="220"/>
      <c r="AH21" s="218"/>
      <c r="AI21" s="220"/>
      <c r="AJ21" s="196"/>
      <c r="AK21" s="220"/>
      <c r="AL21" s="218"/>
      <c r="AM21" s="220"/>
      <c r="AN21" s="218"/>
      <c r="AO21" s="220"/>
      <c r="AP21" s="218"/>
      <c r="AQ21" s="220"/>
      <c r="AR21" s="218"/>
      <c r="AS21" s="220"/>
      <c r="AT21" s="242">
        <v>1</v>
      </c>
      <c r="AU21" s="195">
        <f>($AZ$8-AT21+1+0.25*INT(1/AT21))*AT$13*AT$14</f>
        <v>11.56036909842408</v>
      </c>
      <c r="AV21" s="186">
        <v>5</v>
      </c>
      <c r="AW21" s="195">
        <f>($AZ$8-AV21+1+0.25*INT(1/AV21))*AV$13*AV$14</f>
        <v>5.704428691142088</v>
      </c>
      <c r="AX21" s="243">
        <v>1</v>
      </c>
      <c r="AY21" s="195">
        <f>($AZ$8-AX21+1+0.25*INT(1/AX21))*AX$13*AX$14</f>
        <v>17.717639764146654</v>
      </c>
      <c r="AZ21" s="186">
        <v>4</v>
      </c>
      <c r="BA21" s="195">
        <f>($AZ$8-AZ21+1+0.25*INT(1/AZ21))*AZ$13*AZ$14</f>
        <v>9.488617484644678</v>
      </c>
      <c r="BB21" s="244">
        <v>2</v>
      </c>
      <c r="BC21" s="195">
        <f>($AZ$8-BB21+1+0.25*INT(1/BB21))*BB$13*BB$14</f>
        <v>15.077721594708962</v>
      </c>
      <c r="BD21" s="185">
        <v>2</v>
      </c>
      <c r="BE21" s="195">
        <f t="shared" si="0"/>
        <v>25.8154585563082</v>
      </c>
      <c r="BF21" s="212">
        <v>7</v>
      </c>
      <c r="BG21" s="195">
        <f>($BJ$8-BF21+1+0.25*INT(1/BF21))*BF$13*BF$14</f>
        <v>11.197533470451743</v>
      </c>
      <c r="BH21" s="244">
        <v>2</v>
      </c>
      <c r="BI21" s="195">
        <f t="shared" si="1"/>
        <v>20.74131634519957</v>
      </c>
      <c r="BJ21" s="213">
        <v>3</v>
      </c>
      <c r="BK21" s="195">
        <f t="shared" si="2"/>
        <v>15.263812979789972</v>
      </c>
      <c r="BL21" s="212">
        <v>8</v>
      </c>
      <c r="BM21" s="195">
        <f t="shared" si="3"/>
        <v>7.788147679660004</v>
      </c>
      <c r="BN21" s="212">
        <v>5</v>
      </c>
      <c r="BO21" s="195">
        <f t="shared" si="4"/>
        <v>10.38419690621334</v>
      </c>
      <c r="BP21" s="194">
        <v>5</v>
      </c>
      <c r="BQ21" s="195">
        <f t="shared" si="5"/>
        <v>7.55511400085199</v>
      </c>
      <c r="BR21" s="245" t="s">
        <v>70</v>
      </c>
      <c r="BS21" s="195">
        <f>BR$13*BR$14</f>
        <v>0.6868285455319991</v>
      </c>
      <c r="BT21" s="194">
        <v>6</v>
      </c>
      <c r="BU21" s="195">
        <f>($BU$8-BT21+1+0.25*INT(1/BT21))*BT$13*BT$14</f>
        <v>3.2606906336600456</v>
      </c>
      <c r="BV21" s="185"/>
      <c r="BW21" s="187"/>
      <c r="BX21" s="214">
        <f t="shared" si="6"/>
        <v>208.53798442734762</v>
      </c>
      <c r="BY21" s="222">
        <v>6</v>
      </c>
      <c r="BZ21" s="38"/>
    </row>
    <row r="22" spans="1:78" s="165" customFormat="1" ht="12" customHeight="1">
      <c r="A22" s="37">
        <v>7</v>
      </c>
      <c r="B22" s="150" t="s">
        <v>17</v>
      </c>
      <c r="C22" s="234" t="s">
        <v>57</v>
      </c>
      <c r="D22" s="152"/>
      <c r="E22" s="153"/>
      <c r="F22" s="150"/>
      <c r="G22" s="155"/>
      <c r="H22" s="37" t="s">
        <v>70</v>
      </c>
      <c r="I22" s="50">
        <f>H$13*H$14</f>
        <v>2.7849533001676674</v>
      </c>
      <c r="J22" s="149"/>
      <c r="K22" s="157"/>
      <c r="L22" s="152"/>
      <c r="M22" s="153"/>
      <c r="N22" s="150"/>
      <c r="O22" s="153"/>
      <c r="P22" s="150"/>
      <c r="Q22" s="153"/>
      <c r="R22" s="162"/>
      <c r="S22" s="157"/>
      <c r="T22" s="149"/>
      <c r="U22" s="235"/>
      <c r="V22" s="236"/>
      <c r="W22" s="237"/>
      <c r="X22" s="235"/>
      <c r="Y22" s="235"/>
      <c r="Z22" s="238"/>
      <c r="AA22" s="147"/>
      <c r="AB22" s="166"/>
      <c r="AC22" s="235"/>
      <c r="AD22" s="236"/>
      <c r="AE22" s="235"/>
      <c r="AF22" s="161">
        <v>2</v>
      </c>
      <c r="AG22" s="147">
        <f>($AH$8-AF22+1+0.25*INT(1/AF22))*AF$13*AF$14</f>
        <v>27.023978698215515</v>
      </c>
      <c r="AH22" s="191" t="s">
        <v>95</v>
      </c>
      <c r="AI22" s="154">
        <v>21.48</v>
      </c>
      <c r="AJ22" s="59"/>
      <c r="AK22" s="157"/>
      <c r="AL22" s="92"/>
      <c r="AM22" s="157"/>
      <c r="AN22" s="92"/>
      <c r="AO22" s="157"/>
      <c r="AP22" s="92"/>
      <c r="AQ22" s="157"/>
      <c r="AR22" s="92"/>
      <c r="AS22" s="154"/>
      <c r="AT22" s="100"/>
      <c r="AU22" s="58"/>
      <c r="AV22" s="106"/>
      <c r="AW22" s="90"/>
      <c r="AX22" s="106"/>
      <c r="AY22" s="90"/>
      <c r="AZ22" s="106"/>
      <c r="BA22" s="90"/>
      <c r="BB22" s="106"/>
      <c r="BC22" s="90"/>
      <c r="BD22" s="37">
        <v>5</v>
      </c>
      <c r="BE22" s="58">
        <f t="shared" si="0"/>
        <v>20.652366845046558</v>
      </c>
      <c r="BF22" s="15">
        <v>4</v>
      </c>
      <c r="BG22" s="58">
        <f>($BJ$8-BF22+1+0.25*INT(1/BF22))*BF$13*BF$14</f>
        <v>14.556793511587268</v>
      </c>
      <c r="BH22" s="15">
        <v>8</v>
      </c>
      <c r="BI22" s="58">
        <f t="shared" si="1"/>
        <v>12.444789807119742</v>
      </c>
      <c r="BJ22" s="15">
        <v>6</v>
      </c>
      <c r="BK22" s="58">
        <f t="shared" si="2"/>
        <v>11.992995912692122</v>
      </c>
      <c r="BL22" s="15">
        <v>4</v>
      </c>
      <c r="BM22" s="58">
        <f t="shared" si="3"/>
        <v>11.249546648397784</v>
      </c>
      <c r="BN22" s="30">
        <v>3</v>
      </c>
      <c r="BO22" s="58">
        <f t="shared" si="4"/>
        <v>12.11489639058223</v>
      </c>
      <c r="BP22" s="37">
        <v>7</v>
      </c>
      <c r="BQ22" s="50">
        <f t="shared" si="5"/>
        <v>6.181456909787992</v>
      </c>
      <c r="BR22" s="37">
        <v>4</v>
      </c>
      <c r="BS22" s="50">
        <f>($BS$8-BR22+1+0.25*INT(1/BR22))*BR$13*BR$14</f>
        <v>8.928771091915989</v>
      </c>
      <c r="BT22" s="149"/>
      <c r="BU22" s="235"/>
      <c r="BV22" s="40">
        <v>3</v>
      </c>
      <c r="BW22" s="209">
        <v>47.746</v>
      </c>
      <c r="BX22" s="200">
        <f t="shared" si="6"/>
        <v>197.1565491155129</v>
      </c>
      <c r="BY22" s="164">
        <v>7</v>
      </c>
      <c r="BZ22" s="152"/>
    </row>
    <row r="23" spans="1:78" ht="12.75">
      <c r="A23" s="37">
        <v>8</v>
      </c>
      <c r="B23" s="5" t="s">
        <v>22</v>
      </c>
      <c r="C23" s="83" t="s">
        <v>57</v>
      </c>
      <c r="D23" s="149">
        <v>5</v>
      </c>
      <c r="E23" s="58">
        <f>($F$8-D23+1+0.25*INT(1/D23))*D$13*D$14</f>
        <v>0.6193680692738203</v>
      </c>
      <c r="F23" s="30">
        <v>3</v>
      </c>
      <c r="G23" s="58">
        <f>($F$8-F23+1+0.25*INT(1/F23))*F$13*F$14</f>
        <v>1.858104207821461</v>
      </c>
      <c r="H23" s="105">
        <v>4</v>
      </c>
      <c r="I23" s="58">
        <f>($I$8-H23+1+0.25*INT(1/H23))*H$13*H$14</f>
        <v>33.419439602012005</v>
      </c>
      <c r="J23" s="89">
        <v>1</v>
      </c>
      <c r="K23" s="58">
        <f>($K$8-J23+1+0.25*INT(1/J23))*J$13*J$14</f>
        <v>7.863361492664632</v>
      </c>
      <c r="L23" s="40">
        <v>3</v>
      </c>
      <c r="M23" s="58">
        <f>($O$8-L23+1+0.25*INT(1/L23))*L$13*L$14</f>
        <v>1.9361143752294523</v>
      </c>
      <c r="N23" s="29">
        <v>2</v>
      </c>
      <c r="O23" s="58">
        <f>($O$8-N23+1+0.25*INT(1/N23))*N$13*N$14</f>
        <v>2.904171562844178</v>
      </c>
      <c r="P23" s="88">
        <v>1</v>
      </c>
      <c r="Q23" s="58">
        <f>($O$8-P23+1+0.25*INT(1/P23))*P$13*P$14</f>
        <v>4.114243047362586</v>
      </c>
      <c r="R23" s="37">
        <v>6</v>
      </c>
      <c r="S23" s="58">
        <f>($S$8-R23+1+0.25*INT(1/R23))*R$13*R$14</f>
        <v>2.5503805660382666</v>
      </c>
      <c r="T23" s="40"/>
      <c r="U23" s="58"/>
      <c r="V23" s="30"/>
      <c r="W23" s="90"/>
      <c r="X23" s="30"/>
      <c r="Y23" s="90"/>
      <c r="Z23" s="148"/>
      <c r="AA23" s="90"/>
      <c r="AB23" s="148"/>
      <c r="AC23" s="58"/>
      <c r="AD23" s="30"/>
      <c r="AE23" s="90"/>
      <c r="AF23" s="59"/>
      <c r="AG23" s="58"/>
      <c r="AH23" s="92"/>
      <c r="AI23" s="58"/>
      <c r="AJ23" s="193">
        <v>1</v>
      </c>
      <c r="AK23" s="157">
        <f>($AO$8-AJ23+1+0.25*INT(1/AJ23))*AJ$13*AJ$14</f>
        <v>3.7479008251432395</v>
      </c>
      <c r="AL23" s="167">
        <v>2</v>
      </c>
      <c r="AM23" s="157">
        <f>($AO$8-AL23+1+0.25*INT(1/AL23))*AL$13*AL$14</f>
        <v>0.8999999999999999</v>
      </c>
      <c r="AN23" s="167">
        <v>2</v>
      </c>
      <c r="AO23" s="157">
        <f>($AO$8-AN23+1+0.25*INT(1/AN23))*AN$13*AN$14</f>
        <v>0.8999999999999999</v>
      </c>
      <c r="AP23" s="167">
        <v>2</v>
      </c>
      <c r="AQ23" s="157">
        <f>($AO$8-AP23+1+0.25*INT(1/AP23))*AP$13*AP$14</f>
        <v>2.0942700943055055</v>
      </c>
      <c r="AR23" s="167">
        <v>2</v>
      </c>
      <c r="AS23" s="157">
        <f>($AO$8-AR23+1+0.25*INT(1/AR23))*AR$13*AR$14</f>
        <v>1.221487927467708</v>
      </c>
      <c r="AT23" s="100">
        <v>5</v>
      </c>
      <c r="AU23" s="58">
        <f>($AZ$8-AT23+1+0.25*INT(1/AT23))*AT$13*AT$14</f>
        <v>3.699318111495705</v>
      </c>
      <c r="AV23" s="30">
        <v>3</v>
      </c>
      <c r="AW23" s="58">
        <f>($AZ$8-AV23+1+0.25*INT(1/AV23))*AV$13*AV$14</f>
        <v>11.408857382284175</v>
      </c>
      <c r="AX23" s="106">
        <v>5</v>
      </c>
      <c r="AY23" s="58">
        <f>($AZ$8-AX23+1+0.25*INT(1/AX23))*AX$13*AX$14</f>
        <v>5.66964472452693</v>
      </c>
      <c r="AZ23" s="29">
        <v>2</v>
      </c>
      <c r="BA23" s="58">
        <f>($AZ$8-AZ23+1+0.25*INT(1/AZ23))*AZ$13*AZ$14</f>
        <v>15.814362474407794</v>
      </c>
      <c r="BB23" s="106">
        <v>5</v>
      </c>
      <c r="BC23" s="58">
        <f>($AZ$8-BB23+1+0.25*INT(1/BB23))*BB$13*BB$14</f>
        <v>6.031088637883585</v>
      </c>
      <c r="BD23" s="37">
        <v>6</v>
      </c>
      <c r="BE23" s="58">
        <f t="shared" si="0"/>
        <v>18.931336274626013</v>
      </c>
      <c r="BF23" s="15">
        <v>6</v>
      </c>
      <c r="BG23" s="58">
        <f>($BJ$8-BF23+1+0.25*INT(1/BF23))*BF$13*BF$14</f>
        <v>12.317286817496917</v>
      </c>
      <c r="BH23" s="15">
        <v>4</v>
      </c>
      <c r="BI23" s="58">
        <f t="shared" si="1"/>
        <v>17.97580749917296</v>
      </c>
      <c r="BJ23" s="15">
        <v>9</v>
      </c>
      <c r="BK23" s="58">
        <f t="shared" si="2"/>
        <v>8.72217884559427</v>
      </c>
      <c r="BL23" s="15">
        <v>9</v>
      </c>
      <c r="BM23" s="58">
        <f t="shared" si="3"/>
        <v>6.9227979374755595</v>
      </c>
      <c r="BN23" s="15">
        <v>4</v>
      </c>
      <c r="BO23" s="58">
        <f t="shared" si="4"/>
        <v>11.249546648397784</v>
      </c>
      <c r="BP23" s="37" t="s">
        <v>71</v>
      </c>
      <c r="BQ23" s="58">
        <f>BP$13*BP$14*3</f>
        <v>2.060485636595997</v>
      </c>
      <c r="BR23" s="105" t="s">
        <v>75</v>
      </c>
      <c r="BS23" s="58">
        <f>BR$13*BR$14</f>
        <v>0.6868285455319991</v>
      </c>
      <c r="BT23" s="37">
        <v>4</v>
      </c>
      <c r="BU23" s="58">
        <f>($BU$8-BT23+1+0.25*INT(1/BT23))*BT$13*BT$14</f>
        <v>9.782071900980137</v>
      </c>
      <c r="BV23" s="198"/>
      <c r="BW23" s="50"/>
      <c r="BX23" s="200">
        <f t="shared" si="6"/>
        <v>195.40045320663268</v>
      </c>
      <c r="BY23" s="206">
        <v>8</v>
      </c>
      <c r="BZ23" s="38"/>
    </row>
    <row r="24" spans="1:78" ht="12.75">
      <c r="A24" s="37">
        <v>9</v>
      </c>
      <c r="B24" s="5" t="s">
        <v>26</v>
      </c>
      <c r="C24" s="84" t="s">
        <v>68</v>
      </c>
      <c r="D24" s="105"/>
      <c r="E24" s="58"/>
      <c r="F24" s="15"/>
      <c r="G24" s="50"/>
      <c r="H24" s="15" t="s">
        <v>71</v>
      </c>
      <c r="I24" s="50">
        <f>H$13*H$14*3</f>
        <v>8.354859900503001</v>
      </c>
      <c r="J24" s="37"/>
      <c r="K24" s="58"/>
      <c r="L24" s="37"/>
      <c r="M24" s="90"/>
      <c r="N24" s="5"/>
      <c r="O24" s="90"/>
      <c r="P24" s="5"/>
      <c r="Q24" s="58"/>
      <c r="R24" s="59"/>
      <c r="S24" s="58"/>
      <c r="T24" s="38"/>
      <c r="U24" s="44"/>
      <c r="V24" s="5"/>
      <c r="W24" s="130"/>
      <c r="X24" s="44"/>
      <c r="Y24" s="44"/>
      <c r="Z24" s="150"/>
      <c r="AA24" s="159"/>
      <c r="AB24" s="44"/>
      <c r="AC24" s="44"/>
      <c r="AD24" s="5"/>
      <c r="AE24" s="44"/>
      <c r="AF24" s="37">
        <v>4</v>
      </c>
      <c r="AG24" s="147">
        <f>($AH$8-AF24+1+0.25*INT(1/AF24))*AF$13*AF$14</f>
        <v>13.511989349107758</v>
      </c>
      <c r="AH24" s="15">
        <v>4</v>
      </c>
      <c r="AI24" s="147">
        <f>($AH$8-AH24+1+0.25*INT(1/AH24))*AH$13*AH$14</f>
        <v>12.273231494435416</v>
      </c>
      <c r="AJ24" s="38"/>
      <c r="AK24" s="44"/>
      <c r="AL24" s="5"/>
      <c r="AM24" s="44"/>
      <c r="AN24" s="5"/>
      <c r="AO24" s="44"/>
      <c r="AP24" s="5"/>
      <c r="AQ24" s="44"/>
      <c r="AR24" s="5"/>
      <c r="AS24" s="130"/>
      <c r="AT24" s="100"/>
      <c r="AU24" s="58"/>
      <c r="AV24" s="15"/>
      <c r="AW24" s="58"/>
      <c r="AX24" s="107"/>
      <c r="AY24" s="90"/>
      <c r="AZ24" s="129"/>
      <c r="BA24" s="90"/>
      <c r="BB24" s="129"/>
      <c r="BC24" s="90"/>
      <c r="BD24" s="37" t="s">
        <v>70</v>
      </c>
      <c r="BE24" s="58">
        <f>BD$13*BD$14</f>
        <v>1.7210305704205466</v>
      </c>
      <c r="BF24" s="15" t="s">
        <v>70</v>
      </c>
      <c r="BG24" s="58">
        <f>BF$13*BF$14</f>
        <v>1.1197533470451744</v>
      </c>
      <c r="BH24" s="15">
        <v>11</v>
      </c>
      <c r="BI24" s="58">
        <f>($BJ$8-BH24+1+0.25*INT(1/BH24))*BH$13*BH$14</f>
        <v>8.296526538079828</v>
      </c>
      <c r="BJ24" s="15">
        <v>11</v>
      </c>
      <c r="BK24" s="58">
        <f t="shared" si="2"/>
        <v>6.541634134195702</v>
      </c>
      <c r="BL24" s="15">
        <v>11</v>
      </c>
      <c r="BM24" s="58">
        <f t="shared" si="3"/>
        <v>5.19209845310667</v>
      </c>
      <c r="BN24" s="15">
        <v>10</v>
      </c>
      <c r="BO24" s="58">
        <f t="shared" si="4"/>
        <v>6.057448195291115</v>
      </c>
      <c r="BP24" s="37">
        <v>9</v>
      </c>
      <c r="BQ24" s="58">
        <f>($BQ$8-BP24+1+0.25*INT(1/BP24))*BP$13*BP$14</f>
        <v>4.807799818723994</v>
      </c>
      <c r="BR24" s="37">
        <v>9</v>
      </c>
      <c r="BS24" s="58">
        <f>($BS$8-BR24+1+0.25*INT(1/BR24))*BR$13*BR$14</f>
        <v>5.494628364255993</v>
      </c>
      <c r="BT24" s="38"/>
      <c r="BU24" s="44"/>
      <c r="BV24" s="37">
        <v>4</v>
      </c>
      <c r="BW24" s="58">
        <v>39.548</v>
      </c>
      <c r="BX24" s="200">
        <f t="shared" si="6"/>
        <v>112.9190001651652</v>
      </c>
      <c r="BY24" s="73">
        <v>9</v>
      </c>
      <c r="BZ24" s="38"/>
    </row>
    <row r="25" spans="1:78" ht="12.75">
      <c r="A25" s="52">
        <v>10</v>
      </c>
      <c r="B25" s="7" t="s">
        <v>13</v>
      </c>
      <c r="C25" s="86" t="s">
        <v>68</v>
      </c>
      <c r="D25" s="39"/>
      <c r="E25" s="8"/>
      <c r="F25" s="7"/>
      <c r="G25" s="54"/>
      <c r="H25" s="52">
        <v>12</v>
      </c>
      <c r="I25" s="9">
        <f>($I$8-H25+1+0.25*INT(1/H25))*H$13*H$14</f>
        <v>11.13981320067067</v>
      </c>
      <c r="J25" s="52"/>
      <c r="K25" s="9"/>
      <c r="L25" s="39"/>
      <c r="M25" s="8"/>
      <c r="N25" s="7"/>
      <c r="O25" s="8"/>
      <c r="P25" s="7"/>
      <c r="Q25" s="8"/>
      <c r="R25" s="132"/>
      <c r="S25" s="9"/>
      <c r="T25" s="39"/>
      <c r="U25" s="8"/>
      <c r="V25" s="7"/>
      <c r="W25" s="140"/>
      <c r="X25" s="8"/>
      <c r="Y25" s="8"/>
      <c r="Z25" s="7"/>
      <c r="AA25" s="140"/>
      <c r="AB25" s="8"/>
      <c r="AC25" s="8"/>
      <c r="AD25" s="7"/>
      <c r="AE25" s="54"/>
      <c r="AF25" s="52">
        <v>5</v>
      </c>
      <c r="AG25" s="178">
        <f>($AH$8-AF25+1+0.25*INT(1/AF25))*AF$13*AF$14</f>
        <v>6.755994674553879</v>
      </c>
      <c r="AH25" s="16" t="s">
        <v>70</v>
      </c>
      <c r="AI25" s="93">
        <f>AH$13*AH$14</f>
        <v>6.136615747217708</v>
      </c>
      <c r="AJ25" s="39"/>
      <c r="AK25" s="8"/>
      <c r="AL25" s="7"/>
      <c r="AM25" s="8"/>
      <c r="AN25" s="7"/>
      <c r="AO25" s="8"/>
      <c r="AP25" s="7"/>
      <c r="AQ25" s="8"/>
      <c r="AR25" s="7"/>
      <c r="AS25" s="8"/>
      <c r="AT25" s="133"/>
      <c r="AU25" s="9"/>
      <c r="AV25" s="16"/>
      <c r="AW25" s="9"/>
      <c r="AX25" s="16"/>
      <c r="AY25" s="9"/>
      <c r="AZ25" s="179"/>
      <c r="BA25" s="9"/>
      <c r="BB25" s="179"/>
      <c r="BC25" s="9"/>
      <c r="BD25" s="52" t="s">
        <v>70</v>
      </c>
      <c r="BE25" s="9">
        <f>BD$13*BD$14</f>
        <v>1.7210305704205466</v>
      </c>
      <c r="BF25" s="16" t="s">
        <v>75</v>
      </c>
      <c r="BG25" s="9">
        <f>BF$13*BF$14</f>
        <v>1.1197533470451744</v>
      </c>
      <c r="BH25" s="16">
        <v>10</v>
      </c>
      <c r="BI25" s="9">
        <f>($BJ$8-BH25+1+0.25*INT(1/BH25))*BH$13*BH$14</f>
        <v>9.679280961093133</v>
      </c>
      <c r="BJ25" s="16">
        <v>12</v>
      </c>
      <c r="BK25" s="9">
        <f t="shared" si="2"/>
        <v>5.451361778496419</v>
      </c>
      <c r="BL25" s="16">
        <v>13</v>
      </c>
      <c r="BM25" s="9">
        <f t="shared" si="3"/>
        <v>3.4613989687377797</v>
      </c>
      <c r="BN25" s="16" t="s">
        <v>70</v>
      </c>
      <c r="BO25" s="9">
        <f>BN$13*BN$14</f>
        <v>0.8653497421844449</v>
      </c>
      <c r="BP25" s="52">
        <v>10</v>
      </c>
      <c r="BQ25" s="9">
        <f>($BQ$8-BP25+1+0.25*INT(1/BP25))*BP$13*BP$14</f>
        <v>4.120971273191994</v>
      </c>
      <c r="BR25" s="52">
        <v>10</v>
      </c>
      <c r="BS25" s="9">
        <f>($BS$8-BR25+1+0.25*INT(1/BR25))*BR$13*BR$14</f>
        <v>4.807799818723994</v>
      </c>
      <c r="BT25" s="39"/>
      <c r="BU25" s="8"/>
      <c r="BV25" s="52">
        <v>5</v>
      </c>
      <c r="BW25" s="9">
        <v>28.446</v>
      </c>
      <c r="BX25" s="121">
        <f t="shared" si="6"/>
        <v>83.70537008233573</v>
      </c>
      <c r="BY25" s="74">
        <v>10</v>
      </c>
      <c r="BZ25" s="38"/>
    </row>
    <row r="26" spans="1:78" ht="12.75">
      <c r="A26" s="37">
        <v>11</v>
      </c>
      <c r="B26" s="215" t="s">
        <v>20</v>
      </c>
      <c r="C26" s="83" t="s">
        <v>57</v>
      </c>
      <c r="D26" s="5"/>
      <c r="E26" s="44"/>
      <c r="F26" s="5"/>
      <c r="G26" s="51"/>
      <c r="H26" s="37">
        <v>8</v>
      </c>
      <c r="I26" s="50">
        <f>($I$8-H26+1+0.25*INT(1/H26))*H$13*H$14</f>
        <v>22.27962640134134</v>
      </c>
      <c r="J26" s="37"/>
      <c r="K26" s="58"/>
      <c r="L26" s="38"/>
      <c r="M26" s="44"/>
      <c r="N26" s="5"/>
      <c r="O26" s="44"/>
      <c r="P26" s="5"/>
      <c r="Q26" s="44"/>
      <c r="R26" s="59"/>
      <c r="S26" s="58"/>
      <c r="T26" s="38"/>
      <c r="U26" s="44"/>
      <c r="V26" s="5"/>
      <c r="W26" s="130"/>
      <c r="X26" s="44"/>
      <c r="Y26" s="44"/>
      <c r="Z26" s="5"/>
      <c r="AA26" s="130"/>
      <c r="AB26" s="44"/>
      <c r="AC26" s="44"/>
      <c r="AD26" s="5"/>
      <c r="AE26" s="44"/>
      <c r="AF26" s="38"/>
      <c r="AG26" s="44"/>
      <c r="AH26" s="5"/>
      <c r="AI26" s="44"/>
      <c r="AJ26" s="38"/>
      <c r="AK26" s="44"/>
      <c r="AL26" s="92"/>
      <c r="AM26" s="44"/>
      <c r="AN26" s="5"/>
      <c r="AO26" s="44"/>
      <c r="AP26" s="5"/>
      <c r="AQ26" s="44"/>
      <c r="AR26" s="5"/>
      <c r="AS26" s="130"/>
      <c r="AT26" s="100"/>
      <c r="AU26" s="58"/>
      <c r="AV26" s="15"/>
      <c r="AW26" s="58"/>
      <c r="AX26" s="15"/>
      <c r="AY26" s="58"/>
      <c r="AZ26" s="15"/>
      <c r="BA26" s="58"/>
      <c r="BB26" s="15"/>
      <c r="BC26" s="58"/>
      <c r="BD26" s="37">
        <v>9</v>
      </c>
      <c r="BE26" s="58">
        <f>($BJ$8-BD26+1+0.25*INT(1/BD26))*BD$13*BD$14</f>
        <v>13.768244563364373</v>
      </c>
      <c r="BF26" s="15">
        <v>5</v>
      </c>
      <c r="BG26" s="58">
        <f>($BJ$8-BF26+1+0.25*INT(1/BF26))*BF$13*BF$14</f>
        <v>13.437040164542093</v>
      </c>
      <c r="BH26" s="15">
        <v>12</v>
      </c>
      <c r="BI26" s="58">
        <f>($BJ$8-BH26+1+0.25*INT(1/BH26))*BH$13*BH$14</f>
        <v>6.913772115066523</v>
      </c>
      <c r="BJ26" s="15">
        <v>8</v>
      </c>
      <c r="BK26" s="58">
        <f>($BJ$8-BJ26+1+0.25*INT(1/BJ26))*BJ$13*BJ$14</f>
        <v>9.812451201293554</v>
      </c>
      <c r="BL26" s="15">
        <v>7</v>
      </c>
      <c r="BM26" s="58">
        <f>($BJ$8-BL26+1+0.25*INT(1/BL26))*BL$13*BL$14</f>
        <v>8.653497421844449</v>
      </c>
      <c r="BN26" s="15">
        <v>11</v>
      </c>
      <c r="BO26" s="58">
        <f>($BJ$8-BN26+1+0.25*INT(1/BN26))*BN$13*BN$14</f>
        <v>5.19209845310667</v>
      </c>
      <c r="BP26" s="59"/>
      <c r="BQ26" s="58"/>
      <c r="BR26" s="59"/>
      <c r="BS26" s="58"/>
      <c r="BT26" s="36"/>
      <c r="BU26" s="58"/>
      <c r="BV26" s="198"/>
      <c r="BW26" s="50"/>
      <c r="BX26" s="200">
        <f>SUM(E26,G26,I26,K26,M26,O26,Q26,S26,U26,W26,Y26,AA26,AC26,AE26,AG26,AI26,AK26,AM26,AO26,AQ26,AS26,AU26)+SUM(AW26,AY26,BA26,BC26,BE26,BG26,BI26,BK26,BM26,BO26,BQ26,BS26,BU26,BW26)</f>
        <v>80.05673032055901</v>
      </c>
      <c r="BY26" s="73">
        <v>11</v>
      </c>
      <c r="BZ26" s="174"/>
    </row>
    <row r="27" spans="1:78" ht="12.75">
      <c r="A27" s="37">
        <v>12</v>
      </c>
      <c r="B27" s="5" t="s">
        <v>14</v>
      </c>
      <c r="C27" s="83" t="s">
        <v>57</v>
      </c>
      <c r="D27" s="38"/>
      <c r="E27" s="44"/>
      <c r="F27" s="5"/>
      <c r="G27" s="51"/>
      <c r="H27" s="37">
        <v>11</v>
      </c>
      <c r="I27" s="58">
        <f>($I$8-H27+1+0.25*INT(1/H27))*H$13*H$14</f>
        <v>13.924766500838338</v>
      </c>
      <c r="J27" s="37">
        <v>6</v>
      </c>
      <c r="K27" s="58">
        <f>($K$8-J27+1+0.25*INT(1/J27))*J$13*J$14</f>
        <v>1.2581378388263411</v>
      </c>
      <c r="L27" s="38"/>
      <c r="M27" s="44"/>
      <c r="N27" s="5"/>
      <c r="O27" s="44"/>
      <c r="P27" s="136"/>
      <c r="Q27" s="44"/>
      <c r="R27" s="59"/>
      <c r="S27" s="58"/>
      <c r="T27" s="40">
        <v>3</v>
      </c>
      <c r="U27" s="58">
        <f>($Z$8-T27+1+0.25*INT(1/T27))*T$13*T$14</f>
        <v>15.511929768229557</v>
      </c>
      <c r="V27" s="106">
        <v>4</v>
      </c>
      <c r="W27" s="58">
        <f>($Z$8-V27+1+0.25*INT(1/V27))*V$13*V$14</f>
        <v>4.285982840314138</v>
      </c>
      <c r="X27" s="106">
        <v>4</v>
      </c>
      <c r="Y27" s="58">
        <f>($Z$8-X27+1+0.25*INT(1/X27))*X$13*X$14</f>
        <v>4.285982840314138</v>
      </c>
      <c r="Z27" s="5" t="s">
        <v>70</v>
      </c>
      <c r="AA27" s="90">
        <f>Z$13*Z$14</f>
        <v>4.605506952220844</v>
      </c>
      <c r="AB27" s="5" t="s">
        <v>70</v>
      </c>
      <c r="AC27" s="90">
        <f>AB$13*AB$14</f>
        <v>4.885951709870831</v>
      </c>
      <c r="AD27" s="15" t="s">
        <v>70</v>
      </c>
      <c r="AE27" s="50">
        <f>AD$13*AD$14</f>
        <v>4.3766497179848525</v>
      </c>
      <c r="AF27" s="59"/>
      <c r="AG27" s="58"/>
      <c r="AH27" s="92"/>
      <c r="AI27" s="58"/>
      <c r="AJ27" s="37" t="s">
        <v>70</v>
      </c>
      <c r="AK27" s="90">
        <f>AJ$13*AJ$14</f>
        <v>0.8818590176807622</v>
      </c>
      <c r="AL27" s="15" t="s">
        <v>70</v>
      </c>
      <c r="AM27" s="90">
        <f>AL$13*AL$14</f>
        <v>0.3</v>
      </c>
      <c r="AN27" s="15" t="s">
        <v>70</v>
      </c>
      <c r="AO27" s="90">
        <f>AN$13*AN$14</f>
        <v>0.3</v>
      </c>
      <c r="AP27" s="30">
        <v>3</v>
      </c>
      <c r="AQ27" s="157">
        <f>($AO$8-AP27+1+0.25*INT(1/AP27))*AP$13*AP$14</f>
        <v>1.396180062870337</v>
      </c>
      <c r="AR27" s="15" t="s">
        <v>70</v>
      </c>
      <c r="AS27" s="58">
        <f>AR$13*AR$14</f>
        <v>0.407162642489236</v>
      </c>
      <c r="AT27" s="38"/>
      <c r="AV27" s="15"/>
      <c r="AX27" s="15"/>
      <c r="AZ27" s="15"/>
      <c r="BB27" s="15"/>
      <c r="BD27" s="37">
        <v>11</v>
      </c>
      <c r="BE27" s="58">
        <f>($BJ$8-BD27+1+0.25*INT(1/BD27))*BD$13*BD$14</f>
        <v>10.326183422523279</v>
      </c>
      <c r="BF27" s="15" t="s">
        <v>71</v>
      </c>
      <c r="BG27" s="58">
        <f>BF$13*BF$14*8</f>
        <v>8.958026776361395</v>
      </c>
      <c r="BH27" s="15" t="s">
        <v>70</v>
      </c>
      <c r="BI27" s="58">
        <f>BH$13*BH$14</f>
        <v>1.3827544230133046</v>
      </c>
      <c r="BJ27" s="15" t="s">
        <v>70</v>
      </c>
      <c r="BK27" s="58">
        <f>BJ$13*BJ$14</f>
        <v>1.0902723556992837</v>
      </c>
      <c r="BL27" s="15" t="s">
        <v>70</v>
      </c>
      <c r="BM27" s="58">
        <f>BL$13*BL$14</f>
        <v>0.8653497421844449</v>
      </c>
      <c r="BN27" s="15" t="s">
        <v>70</v>
      </c>
      <c r="BO27" s="58">
        <f>BN$13*BN$14</f>
        <v>0.8653497421844449</v>
      </c>
      <c r="BP27" s="198"/>
      <c r="BQ27" s="58"/>
      <c r="BR27" s="59"/>
      <c r="BS27" s="58"/>
      <c r="BT27" s="37"/>
      <c r="BU27" s="58"/>
      <c r="BV27" s="198"/>
      <c r="BW27" s="50"/>
      <c r="BX27" s="200">
        <f t="shared" si="6"/>
        <v>79.90804635360553</v>
      </c>
      <c r="BY27" s="73">
        <v>12</v>
      </c>
      <c r="BZ27" s="38"/>
    </row>
    <row r="28" spans="1:78" ht="12.75">
      <c r="A28" s="223">
        <v>13</v>
      </c>
      <c r="B28" s="5" t="s">
        <v>78</v>
      </c>
      <c r="C28" s="84" t="s">
        <v>68</v>
      </c>
      <c r="D28" s="38"/>
      <c r="E28" s="44"/>
      <c r="F28" s="5"/>
      <c r="G28" s="51"/>
      <c r="H28" s="38"/>
      <c r="I28" s="51"/>
      <c r="J28" s="38"/>
      <c r="K28" s="44"/>
      <c r="L28" s="38"/>
      <c r="M28" s="44"/>
      <c r="N28" s="5"/>
      <c r="O28" s="44"/>
      <c r="P28" s="5"/>
      <c r="Q28" s="44"/>
      <c r="R28" s="38"/>
      <c r="S28" s="44"/>
      <c r="T28" s="38"/>
      <c r="U28" s="44"/>
      <c r="V28" s="5"/>
      <c r="W28" s="130"/>
      <c r="X28" s="44"/>
      <c r="Y28" s="44"/>
      <c r="Z28" s="5"/>
      <c r="AA28" s="130"/>
      <c r="AB28" s="44"/>
      <c r="AC28" s="44"/>
      <c r="AD28" s="5"/>
      <c r="AE28" s="44"/>
      <c r="AF28" s="38"/>
      <c r="AG28" s="44"/>
      <c r="AH28" s="5"/>
      <c r="AI28" s="44"/>
      <c r="AJ28" s="38"/>
      <c r="AK28" s="44"/>
      <c r="AL28" s="5"/>
      <c r="AM28" s="44"/>
      <c r="AN28" s="5"/>
      <c r="AO28" s="44"/>
      <c r="AP28" s="5"/>
      <c r="AQ28" s="44"/>
      <c r="AR28" s="5"/>
      <c r="AS28" s="130"/>
      <c r="AT28" s="100"/>
      <c r="AU28" s="58"/>
      <c r="AV28" s="106"/>
      <c r="AW28" s="58"/>
      <c r="AX28" s="106"/>
      <c r="AY28" s="58"/>
      <c r="AZ28" s="106"/>
      <c r="BA28" s="90"/>
      <c r="BB28" s="106"/>
      <c r="BC28" s="90"/>
      <c r="BD28" s="37">
        <v>8</v>
      </c>
      <c r="BE28" s="58">
        <f>($BJ$8-BD28+1+0.25*INT(1/BD28))*BD$13*BD$14</f>
        <v>15.48927513378492</v>
      </c>
      <c r="BF28" s="15" t="s">
        <v>75</v>
      </c>
      <c r="BG28" s="58">
        <f>BF$13*BF$14</f>
        <v>1.1197533470451744</v>
      </c>
      <c r="BH28" s="15">
        <v>7</v>
      </c>
      <c r="BI28" s="58">
        <f>($BJ$8-BH28+1+0.25*INT(1/BH28))*BH$13*BH$14</f>
        <v>13.827544230133046</v>
      </c>
      <c r="BJ28" s="15">
        <v>4</v>
      </c>
      <c r="BK28" s="58">
        <f>($BJ$8-BJ28+1+0.25*INT(1/BJ28))*BJ$13*BJ$14</f>
        <v>14.173540624090688</v>
      </c>
      <c r="BL28" s="94">
        <v>10</v>
      </c>
      <c r="BM28" s="58">
        <f>($BJ$8-BL28+1+0.25*INT(1/BL28))*BL$13*BL$14</f>
        <v>6.057448195291115</v>
      </c>
      <c r="BN28" s="94">
        <v>6</v>
      </c>
      <c r="BO28" s="58">
        <f>($BJ$8-BN28+1+0.25*INT(1/BN28))*BN$13*BN$14</f>
        <v>9.518847164028895</v>
      </c>
      <c r="BP28" s="40"/>
      <c r="BQ28" s="58"/>
      <c r="BR28" s="37">
        <v>8</v>
      </c>
      <c r="BS28" s="58">
        <f>($BS$8-BR28+1+0.25*INT(1/BR28))*BR$13*BR$14</f>
        <v>6.181456909787992</v>
      </c>
      <c r="BT28" s="38"/>
      <c r="BU28" s="44"/>
      <c r="BV28" s="37"/>
      <c r="BW28" s="51"/>
      <c r="BX28" s="200">
        <f t="shared" si="6"/>
        <v>66.36786560416184</v>
      </c>
      <c r="BY28" s="73">
        <v>13</v>
      </c>
      <c r="BZ28" s="38"/>
    </row>
    <row r="29" spans="1:78" ht="12.75">
      <c r="A29" s="37">
        <v>14</v>
      </c>
      <c r="B29" s="5" t="s">
        <v>72</v>
      </c>
      <c r="C29" s="84" t="s">
        <v>73</v>
      </c>
      <c r="D29" s="38"/>
      <c r="E29" s="44"/>
      <c r="F29" s="5"/>
      <c r="G29" s="51"/>
      <c r="H29" s="38"/>
      <c r="I29" s="44"/>
      <c r="J29" s="37"/>
      <c r="K29" s="58"/>
      <c r="L29" s="38"/>
      <c r="M29" s="44"/>
      <c r="N29" s="5"/>
      <c r="O29" s="44"/>
      <c r="P29" s="5"/>
      <c r="Q29" s="44"/>
      <c r="R29" s="59"/>
      <c r="S29" s="58"/>
      <c r="T29" s="38" t="s">
        <v>70</v>
      </c>
      <c r="U29" s="58">
        <f>T$13*T$14</f>
        <v>3.877982442057389</v>
      </c>
      <c r="V29" s="5" t="s">
        <v>70</v>
      </c>
      <c r="W29" s="58">
        <f>V$13*V$14</f>
        <v>1.4286609467713793</v>
      </c>
      <c r="X29" s="5" t="s">
        <v>70</v>
      </c>
      <c r="Y29" s="58">
        <f>X$13*X$14</f>
        <v>1.4286609467713793</v>
      </c>
      <c r="Z29" s="5" t="s">
        <v>70</v>
      </c>
      <c r="AA29" s="58">
        <f>Z$13*Z$14</f>
        <v>4.605506952220844</v>
      </c>
      <c r="AB29" s="5" t="s">
        <v>71</v>
      </c>
      <c r="AC29" s="90">
        <f>AB$13*AB$14*4</f>
        <v>19.543806839483324</v>
      </c>
      <c r="AD29" s="30">
        <v>3</v>
      </c>
      <c r="AE29" s="50">
        <f>($Z$8-AD29+1+0.25*INT(1/AD29))*AD$13*AD$14</f>
        <v>17.50659887193941</v>
      </c>
      <c r="AF29" s="38"/>
      <c r="AG29" s="44"/>
      <c r="AH29" s="5"/>
      <c r="AI29" s="44"/>
      <c r="AJ29" s="38"/>
      <c r="AK29" s="44"/>
      <c r="AL29" s="5"/>
      <c r="AM29" s="44"/>
      <c r="AN29" s="5"/>
      <c r="AO29" s="44"/>
      <c r="AP29" s="5"/>
      <c r="AQ29" s="44"/>
      <c r="AR29" s="5"/>
      <c r="AS29" s="44"/>
      <c r="AT29" s="36"/>
      <c r="AU29" s="58"/>
      <c r="AV29" s="15"/>
      <c r="AW29" s="58"/>
      <c r="AX29" s="15"/>
      <c r="AY29" s="58"/>
      <c r="AZ29" s="107"/>
      <c r="BA29" s="58"/>
      <c r="BB29" s="107"/>
      <c r="BC29" s="58"/>
      <c r="BD29" s="37"/>
      <c r="BE29" s="58"/>
      <c r="BF29" s="15"/>
      <c r="BG29" s="58"/>
      <c r="BH29" s="15"/>
      <c r="BI29" s="58"/>
      <c r="BJ29" s="15"/>
      <c r="BK29" s="58"/>
      <c r="BL29" s="15"/>
      <c r="BM29" s="58"/>
      <c r="BN29" s="15"/>
      <c r="BO29" s="58"/>
      <c r="BP29" s="37"/>
      <c r="BQ29" s="58"/>
      <c r="BR29" s="37"/>
      <c r="BS29" s="58"/>
      <c r="BT29" s="38"/>
      <c r="BU29" s="44"/>
      <c r="BV29" s="37"/>
      <c r="BW29" s="44"/>
      <c r="BX29" s="200">
        <f t="shared" si="6"/>
        <v>48.391216999243724</v>
      </c>
      <c r="BY29" s="73">
        <v>14</v>
      </c>
      <c r="BZ29" s="38"/>
    </row>
    <row r="30" spans="1:78" ht="12.75">
      <c r="A30" s="52">
        <v>15</v>
      </c>
      <c r="B30" s="7" t="s">
        <v>18</v>
      </c>
      <c r="C30" s="85" t="s">
        <v>57</v>
      </c>
      <c r="D30" s="16">
        <v>4</v>
      </c>
      <c r="E30" s="9">
        <f>($F$8-D30+1+0.25*INT(1/D30))*D$13*D$14</f>
        <v>1.2387361385476405</v>
      </c>
      <c r="F30" s="16">
        <v>4</v>
      </c>
      <c r="G30" s="9">
        <f>($F$8-F30+1+0.25*INT(1/F30))*F$13*F$14</f>
        <v>1.2387361385476405</v>
      </c>
      <c r="H30" s="52">
        <v>9</v>
      </c>
      <c r="I30" s="9">
        <f>($I$8-H30+1+0.25*INT(1/H30))*H$13*H$14</f>
        <v>19.49467310117367</v>
      </c>
      <c r="J30" s="52"/>
      <c r="K30" s="9"/>
      <c r="L30" s="210"/>
      <c r="M30" s="93"/>
      <c r="N30" s="8"/>
      <c r="O30" s="93"/>
      <c r="P30" s="216"/>
      <c r="Q30" s="9"/>
      <c r="R30" s="210">
        <v>1</v>
      </c>
      <c r="S30" s="9">
        <f>($S$8-R30+1+0.25*INT(1/R30))*R$13*R$14</f>
        <v>9.245129551888716</v>
      </c>
      <c r="T30" s="177"/>
      <c r="U30" s="9"/>
      <c r="V30" s="217"/>
      <c r="W30" s="9"/>
      <c r="X30" s="184"/>
      <c r="Y30" s="93"/>
      <c r="Z30" s="184"/>
      <c r="AA30" s="93"/>
      <c r="AB30" s="184"/>
      <c r="AC30" s="9"/>
      <c r="AD30" s="184"/>
      <c r="AE30" s="93"/>
      <c r="AF30" s="132"/>
      <c r="AG30" s="9"/>
      <c r="AH30" s="135"/>
      <c r="AI30" s="9"/>
      <c r="AJ30" s="132"/>
      <c r="AK30" s="9"/>
      <c r="AL30" s="135"/>
      <c r="AM30" s="9"/>
      <c r="AN30" s="135"/>
      <c r="AO30" s="9"/>
      <c r="AP30" s="135"/>
      <c r="AQ30" s="9"/>
      <c r="AR30" s="135"/>
      <c r="AS30" s="93"/>
      <c r="AT30" s="101"/>
      <c r="AU30" s="9"/>
      <c r="AV30" s="127"/>
      <c r="AW30" s="9"/>
      <c r="AX30" s="127"/>
      <c r="AY30" s="9"/>
      <c r="AZ30" s="127"/>
      <c r="BA30" s="9"/>
      <c r="BB30" s="122"/>
      <c r="BC30" s="9"/>
      <c r="BD30" s="52"/>
      <c r="BE30" s="9"/>
      <c r="BF30" s="16"/>
      <c r="BG30" s="9"/>
      <c r="BH30" s="16"/>
      <c r="BI30" s="9"/>
      <c r="BJ30" s="16"/>
      <c r="BK30" s="9"/>
      <c r="BL30" s="16"/>
      <c r="BM30" s="9"/>
      <c r="BN30" s="16"/>
      <c r="BO30" s="9"/>
      <c r="BP30" s="199">
        <v>3</v>
      </c>
      <c r="BQ30" s="9">
        <f>($BQ$8-BP30+1+0.25*INT(1/BP30))*BP$13*BP$14</f>
        <v>8.928771091915989</v>
      </c>
      <c r="BR30" s="52">
        <v>7</v>
      </c>
      <c r="BS30" s="9">
        <f>($BS$8-BR30+1+0.25*INT(1/BR30))*BR$13*BR$14</f>
        <v>6.868285455319992</v>
      </c>
      <c r="BT30" s="39"/>
      <c r="BU30" s="8"/>
      <c r="BV30" s="52"/>
      <c r="BW30" s="54"/>
      <c r="BX30" s="121">
        <f t="shared" si="6"/>
        <v>47.01433147739365</v>
      </c>
      <c r="BY30" s="74">
        <v>15</v>
      </c>
      <c r="BZ30" s="38"/>
    </row>
    <row r="31" spans="1:78" ht="12.75">
      <c r="A31" s="37">
        <v>16</v>
      </c>
      <c r="B31" s="5" t="s">
        <v>15</v>
      </c>
      <c r="C31" s="84" t="s">
        <v>58</v>
      </c>
      <c r="D31" s="37"/>
      <c r="E31" s="58"/>
      <c r="F31" s="15"/>
      <c r="G31" s="50"/>
      <c r="H31" s="37">
        <v>6</v>
      </c>
      <c r="I31" s="50">
        <f>($I$8-H31+1+0.25*INT(1/H31))*H$13*H$14</f>
        <v>27.849533001676676</v>
      </c>
      <c r="J31" s="37"/>
      <c r="K31" s="58"/>
      <c r="L31" s="37"/>
      <c r="M31" s="58"/>
      <c r="N31" s="15"/>
      <c r="O31" s="90"/>
      <c r="P31" s="15"/>
      <c r="Q31" s="58"/>
      <c r="R31" s="36">
        <v>2</v>
      </c>
      <c r="S31" s="58">
        <f>($S$8-R31+1+0.25*INT(1/R31))*R$13*R$14</f>
        <v>7.6511416981148</v>
      </c>
      <c r="T31" s="37"/>
      <c r="U31" s="58"/>
      <c r="V31" s="92"/>
      <c r="W31" s="90"/>
      <c r="X31" s="58"/>
      <c r="Y31" s="58"/>
      <c r="Z31" s="5"/>
      <c r="AA31" s="130"/>
      <c r="AB31" s="43"/>
      <c r="AC31" s="58"/>
      <c r="AD31" s="92"/>
      <c r="AE31" s="58"/>
      <c r="AF31" s="59"/>
      <c r="AG31" s="58"/>
      <c r="AH31" s="190"/>
      <c r="AI31" s="58"/>
      <c r="AJ31" s="59"/>
      <c r="AK31" s="58"/>
      <c r="AL31" s="92"/>
      <c r="AM31" s="58"/>
      <c r="AN31" s="92"/>
      <c r="AO31" s="58"/>
      <c r="AP31" s="92"/>
      <c r="AQ31" s="58"/>
      <c r="AR31" s="92"/>
      <c r="AS31" s="90"/>
      <c r="AT31" s="100"/>
      <c r="AU31" s="90"/>
      <c r="AV31" s="15"/>
      <c r="AW31" s="58"/>
      <c r="AX31" s="15"/>
      <c r="AY31" s="58"/>
      <c r="AZ31" s="176"/>
      <c r="BA31" s="58"/>
      <c r="BB31" s="94"/>
      <c r="BC31" s="58"/>
      <c r="BD31" s="37"/>
      <c r="BE31" s="58"/>
      <c r="BF31" s="15"/>
      <c r="BG31" s="58"/>
      <c r="BH31" s="15"/>
      <c r="BI31" s="58"/>
      <c r="BJ31" s="15"/>
      <c r="BK31" s="58"/>
      <c r="BL31" s="92"/>
      <c r="BM31" s="58"/>
      <c r="BN31" s="15"/>
      <c r="BO31" s="58"/>
      <c r="BP31" s="59"/>
      <c r="BQ31" s="58"/>
      <c r="BR31" s="37"/>
      <c r="BS31" s="50"/>
      <c r="BT31" s="37"/>
      <c r="BU31" s="58"/>
      <c r="BV31" s="198"/>
      <c r="BW31" s="58"/>
      <c r="BX31" s="200">
        <f>SUM(E31,G31,I31,K31,M31,O31,Q31,S31,U31,W31,Y31,AA31,AC31,AE31,AG31,AI31,AK31,AM31,AO31,AQ31,AS31,AU31)+SUM(AW31,AY31,BA31,BC31,BE31,BG31,BI31,BK31,BM31,BO31,BQ31,BS31,BU31,BW31)</f>
        <v>35.500674699791475</v>
      </c>
      <c r="BY31" s="73">
        <v>16</v>
      </c>
      <c r="BZ31" s="38"/>
    </row>
    <row r="32" spans="1:78" ht="12" customHeight="1">
      <c r="A32" s="37">
        <v>17</v>
      </c>
      <c r="B32" s="5" t="s">
        <v>7</v>
      </c>
      <c r="C32" s="84" t="s">
        <v>58</v>
      </c>
      <c r="D32" s="37"/>
      <c r="E32" s="58"/>
      <c r="F32" s="92"/>
      <c r="G32" s="50"/>
      <c r="H32" s="15" t="s">
        <v>70</v>
      </c>
      <c r="I32" s="58">
        <f>H$13*H$14</f>
        <v>2.7849533001676674</v>
      </c>
      <c r="J32" s="38"/>
      <c r="K32" s="44"/>
      <c r="L32" s="59"/>
      <c r="M32" s="58"/>
      <c r="N32" s="92"/>
      <c r="O32" s="58"/>
      <c r="P32" s="92"/>
      <c r="Q32" s="58"/>
      <c r="R32" s="38"/>
      <c r="S32" s="44"/>
      <c r="T32" s="37"/>
      <c r="U32" s="58"/>
      <c r="V32" s="92"/>
      <c r="W32" s="90"/>
      <c r="X32" s="58"/>
      <c r="Y32" s="58"/>
      <c r="Z32" s="15"/>
      <c r="AA32" s="90"/>
      <c r="AB32" s="58"/>
      <c r="AC32" s="58"/>
      <c r="AD32" s="92"/>
      <c r="AE32" s="58"/>
      <c r="AF32" s="59"/>
      <c r="AG32" s="58"/>
      <c r="AH32" s="92"/>
      <c r="AI32" s="58"/>
      <c r="AJ32" s="59"/>
      <c r="AK32" s="58"/>
      <c r="AL32" s="92"/>
      <c r="AM32" s="58"/>
      <c r="AN32" s="92"/>
      <c r="AO32" s="58"/>
      <c r="AP32" s="92"/>
      <c r="AQ32" s="58"/>
      <c r="AR32" s="92"/>
      <c r="AS32" s="90"/>
      <c r="AT32" s="100"/>
      <c r="AU32" s="44"/>
      <c r="AV32" s="15"/>
      <c r="AW32" s="44"/>
      <c r="AX32" s="15"/>
      <c r="AY32" s="44"/>
      <c r="AZ32" s="15"/>
      <c r="BA32" s="44"/>
      <c r="BB32" s="15"/>
      <c r="BC32" s="130"/>
      <c r="BD32" s="37">
        <v>10</v>
      </c>
      <c r="BE32" s="58">
        <f>($BJ$8-BD32+1+0.25*INT(1/BD32))*BD$13*BD$14</f>
        <v>12.047213992943826</v>
      </c>
      <c r="BF32" s="15" t="s">
        <v>70</v>
      </c>
      <c r="BG32" s="58">
        <f>BF$13*BF$14</f>
        <v>1.1197533470451744</v>
      </c>
      <c r="BH32" s="15">
        <v>9</v>
      </c>
      <c r="BI32" s="58">
        <f>($BJ$8-BH32+1+0.25*INT(1/BH32))*BH$13*BH$14</f>
        <v>11.062035384106437</v>
      </c>
      <c r="BJ32" s="15" t="s">
        <v>70</v>
      </c>
      <c r="BK32" s="58">
        <f>BJ$13*BJ$14</f>
        <v>1.0902723556992837</v>
      </c>
      <c r="BL32" s="15" t="s">
        <v>70</v>
      </c>
      <c r="BM32" s="58">
        <f>BL$13*BL$14</f>
        <v>0.8653497421844449</v>
      </c>
      <c r="BN32" s="15" t="s">
        <v>70</v>
      </c>
      <c r="BO32" s="58">
        <f>BN$13*BN$14</f>
        <v>0.8653497421844449</v>
      </c>
      <c r="BP32" s="59"/>
      <c r="BQ32" s="58"/>
      <c r="BR32" s="38"/>
      <c r="BT32" s="59"/>
      <c r="BU32" s="58"/>
      <c r="BV32" s="198"/>
      <c r="BW32" s="50"/>
      <c r="BX32" s="200">
        <f>SUM(E32,G32,I32,K32,M32,O32,Q32,S32,U32,W32,Y32,AA32,AC32,AE32,AG32,AI32,AK32,AM32,AO32,AQ32,AS32,AU32)+SUM(AW32,AY32,BA32,BC32,BE32,BG32,BI32,BK32,BM32,BO32,BQ32,BS32,BU32,BW32)</f>
        <v>29.83492786433128</v>
      </c>
      <c r="BY32" s="73">
        <v>17</v>
      </c>
      <c r="BZ32" s="38"/>
    </row>
    <row r="33" spans="1:78" ht="12.75">
      <c r="A33" s="37">
        <v>18</v>
      </c>
      <c r="B33" s="5" t="s">
        <v>82</v>
      </c>
      <c r="C33" s="84" t="s">
        <v>81</v>
      </c>
      <c r="D33" s="38"/>
      <c r="E33" s="44"/>
      <c r="F33" s="5"/>
      <c r="G33" s="51"/>
      <c r="H33" s="38"/>
      <c r="I33" s="44"/>
      <c r="J33" s="37"/>
      <c r="K33" s="58"/>
      <c r="L33" s="38"/>
      <c r="M33" s="44"/>
      <c r="N33" s="5"/>
      <c r="O33" s="44"/>
      <c r="P33" s="5"/>
      <c r="Q33" s="44"/>
      <c r="R33" s="59"/>
      <c r="S33" s="58"/>
      <c r="T33" s="38" t="s">
        <v>70</v>
      </c>
      <c r="U33" s="90">
        <f>T$13*T$14</f>
        <v>3.877982442057389</v>
      </c>
      <c r="V33" s="5" t="s">
        <v>70</v>
      </c>
      <c r="W33" s="90">
        <f>V$13*V$14</f>
        <v>1.4286609467713793</v>
      </c>
      <c r="X33" s="5" t="s">
        <v>70</v>
      </c>
      <c r="Y33" s="90">
        <f>X$13*X$14</f>
        <v>1.4286609467713793</v>
      </c>
      <c r="Z33" s="5" t="s">
        <v>70</v>
      </c>
      <c r="AA33" s="90">
        <f>Z$13*Z$14</f>
        <v>4.605506952220844</v>
      </c>
      <c r="AB33" s="5" t="s">
        <v>70</v>
      </c>
      <c r="AC33" s="90">
        <f>AB$13*AB$14</f>
        <v>4.885951709870831</v>
      </c>
      <c r="AD33" s="15" t="s">
        <v>71</v>
      </c>
      <c r="AE33" s="50">
        <f>AD$13*AD$14*3</f>
        <v>13.129949153954557</v>
      </c>
      <c r="AF33" s="38"/>
      <c r="AG33" s="44"/>
      <c r="AH33" s="5"/>
      <c r="AI33" s="44"/>
      <c r="AJ33" s="38"/>
      <c r="AK33" s="44"/>
      <c r="AL33" s="5"/>
      <c r="AM33" s="44"/>
      <c r="AN33" s="5"/>
      <c r="AO33" s="44"/>
      <c r="AP33" s="5"/>
      <c r="AQ33" s="44"/>
      <c r="AR33" s="5"/>
      <c r="AS33" s="44"/>
      <c r="AT33" s="36"/>
      <c r="AU33" s="58"/>
      <c r="AV33" s="15"/>
      <c r="AW33" s="58"/>
      <c r="AX33" s="15"/>
      <c r="AY33" s="58"/>
      <c r="AZ33" s="107"/>
      <c r="BA33" s="58"/>
      <c r="BB33" s="107"/>
      <c r="BC33" s="58"/>
      <c r="BD33" s="37"/>
      <c r="BE33" s="58"/>
      <c r="BF33" s="15"/>
      <c r="BG33" s="58"/>
      <c r="BH33" s="15"/>
      <c r="BI33" s="58"/>
      <c r="BJ33" s="15"/>
      <c r="BK33" s="58"/>
      <c r="BL33" s="15"/>
      <c r="BM33" s="58"/>
      <c r="BN33" s="15"/>
      <c r="BO33" s="58"/>
      <c r="BP33" s="37"/>
      <c r="BQ33" s="58"/>
      <c r="BR33" s="37"/>
      <c r="BS33" s="58"/>
      <c r="BT33" s="38"/>
      <c r="BU33" s="44"/>
      <c r="BV33" s="37"/>
      <c r="BW33" s="44"/>
      <c r="BX33" s="200">
        <f t="shared" si="6"/>
        <v>29.356712151646377</v>
      </c>
      <c r="BY33" s="73">
        <v>18</v>
      </c>
      <c r="BZ33" s="38"/>
    </row>
    <row r="34" spans="1:78" ht="12.75">
      <c r="A34" s="149">
        <v>19</v>
      </c>
      <c r="B34" s="5" t="s">
        <v>8</v>
      </c>
      <c r="C34" s="84" t="s">
        <v>68</v>
      </c>
      <c r="D34" s="36"/>
      <c r="E34" s="58"/>
      <c r="F34" s="29"/>
      <c r="G34" s="50"/>
      <c r="H34" s="43">
        <v>10</v>
      </c>
      <c r="I34" s="58">
        <f>($I$8-H34+1+0.25*INT(1/H34))*H$13*H$14</f>
        <v>16.709719801006003</v>
      </c>
      <c r="J34" s="36">
        <v>2</v>
      </c>
      <c r="K34" s="58">
        <f>($K$8-J34+1+0.25*INT(1/J34))*J$13*J$14</f>
        <v>6.290689194131706</v>
      </c>
      <c r="L34" s="37">
        <v>4</v>
      </c>
      <c r="M34" s="58">
        <f>($O$8-L34+1+0.25*INT(1/L34))*L$13*L$14</f>
        <v>0.9680571876147261</v>
      </c>
      <c r="N34" s="15">
        <v>4</v>
      </c>
      <c r="O34" s="58">
        <f>($O$8-N34+1+0.25*INT(1/N34))*N$13*N$14</f>
        <v>0.9680571876147261</v>
      </c>
      <c r="P34" s="15">
        <v>4</v>
      </c>
      <c r="Q34" s="58">
        <f>($O$8-P34+1+0.25*INT(1/P34))*P$13*P$14</f>
        <v>0.9680571876147261</v>
      </c>
      <c r="R34" s="37" t="s">
        <v>70</v>
      </c>
      <c r="S34" s="50">
        <f>R$13*R$14</f>
        <v>1.2751902830191333</v>
      </c>
      <c r="T34" s="105"/>
      <c r="U34" s="58"/>
      <c r="V34" s="92"/>
      <c r="W34" s="90"/>
      <c r="X34" s="58"/>
      <c r="Y34" s="58"/>
      <c r="Z34" s="30"/>
      <c r="AA34" s="90"/>
      <c r="AB34" s="116"/>
      <c r="AC34" s="58"/>
      <c r="AD34" s="92"/>
      <c r="AE34" s="58"/>
      <c r="AF34" s="59"/>
      <c r="AG34" s="58"/>
      <c r="AH34" s="92"/>
      <c r="AI34" s="58"/>
      <c r="AJ34" s="59"/>
      <c r="AK34" s="58"/>
      <c r="AL34" s="92"/>
      <c r="AM34" s="58"/>
      <c r="AN34" s="92"/>
      <c r="AO34" s="58"/>
      <c r="AP34" s="92"/>
      <c r="AQ34" s="58"/>
      <c r="AR34" s="92"/>
      <c r="AS34" s="90"/>
      <c r="AT34" s="100"/>
      <c r="AU34" s="58"/>
      <c r="AV34" s="107"/>
      <c r="AW34" s="58"/>
      <c r="AX34" s="30"/>
      <c r="AY34" s="58"/>
      <c r="AZ34" s="106"/>
      <c r="BA34" s="58"/>
      <c r="BB34" s="106"/>
      <c r="BC34" s="58"/>
      <c r="BD34" s="37"/>
      <c r="BE34" s="58"/>
      <c r="BF34" s="30"/>
      <c r="BG34" s="58"/>
      <c r="BH34" s="15"/>
      <c r="BI34" s="58"/>
      <c r="BJ34" s="15"/>
      <c r="BK34" s="58"/>
      <c r="BL34" s="15"/>
      <c r="BM34" s="58"/>
      <c r="BN34" s="15"/>
      <c r="BO34" s="58"/>
      <c r="BP34" s="105" t="s">
        <v>70</v>
      </c>
      <c r="BQ34" s="58">
        <f>BP$13*BP$14</f>
        <v>0.6868285455319991</v>
      </c>
      <c r="BR34" s="105" t="s">
        <v>75</v>
      </c>
      <c r="BS34" s="58">
        <f>BR$13*BR$14</f>
        <v>0.6868285455319991</v>
      </c>
      <c r="BT34" s="105"/>
      <c r="BU34" s="58"/>
      <c r="BV34" s="198"/>
      <c r="BW34" s="50"/>
      <c r="BX34" s="200">
        <f>SUM(E34,G34,I34,K34,M34,O34,Q34,S34,U34,W34,Y34,AA34,AC34,AE34,AG34,AI34,AK34,AM34,AO34,AQ34,AS34,AU34)+SUM(AW34,AY34,BA34,BC34,BE34,BG34,BI34,BK34,BM34,BO34,BQ34,BS34,BU34,BW34)</f>
        <v>28.553427932065013</v>
      </c>
      <c r="BY34" s="73">
        <v>19</v>
      </c>
      <c r="BZ34" s="38"/>
    </row>
    <row r="35" spans="1:78" ht="12.75">
      <c r="A35" s="52">
        <v>20</v>
      </c>
      <c r="B35" s="7" t="s">
        <v>38</v>
      </c>
      <c r="C35" s="85" t="s">
        <v>76</v>
      </c>
      <c r="D35" s="39"/>
      <c r="E35" s="8"/>
      <c r="F35" s="7"/>
      <c r="G35" s="54"/>
      <c r="H35" s="39"/>
      <c r="I35" s="8"/>
      <c r="J35" s="39"/>
      <c r="K35" s="8"/>
      <c r="L35" s="39"/>
      <c r="M35" s="8"/>
      <c r="N35" s="7"/>
      <c r="O35" s="8"/>
      <c r="P35" s="7"/>
      <c r="Q35" s="8"/>
      <c r="R35" s="39"/>
      <c r="S35" s="8"/>
      <c r="T35" s="39"/>
      <c r="U35" s="8"/>
      <c r="V35" s="7"/>
      <c r="W35" s="140"/>
      <c r="X35" s="8"/>
      <c r="Y35" s="8"/>
      <c r="Z35" s="7"/>
      <c r="AA35" s="140"/>
      <c r="AB35" s="8"/>
      <c r="AC35" s="8"/>
      <c r="AD35" s="7"/>
      <c r="AE35" s="8"/>
      <c r="AF35" s="39"/>
      <c r="AG35" s="8"/>
      <c r="AH35" s="7"/>
      <c r="AI35" s="8"/>
      <c r="AJ35" s="39"/>
      <c r="AK35" s="8"/>
      <c r="AL35" s="7"/>
      <c r="AM35" s="8"/>
      <c r="AN35" s="7"/>
      <c r="AO35" s="8"/>
      <c r="AP35" s="7"/>
      <c r="AQ35" s="8"/>
      <c r="AR35" s="7"/>
      <c r="AS35" s="140"/>
      <c r="AT35" s="103"/>
      <c r="AU35" s="8"/>
      <c r="AV35" s="7"/>
      <c r="AW35" s="8"/>
      <c r="AX35" s="7"/>
      <c r="AY35" s="8"/>
      <c r="AZ35" s="7"/>
      <c r="BA35" s="8"/>
      <c r="BB35" s="7"/>
      <c r="BC35" s="8"/>
      <c r="BD35" s="52">
        <v>12</v>
      </c>
      <c r="BE35" s="93">
        <f>($BJ$8-BD35+1+0.25*INT(1/BD35))*BD$13*BD$14</f>
        <v>8.605152852102734</v>
      </c>
      <c r="BF35" s="16" t="s">
        <v>75</v>
      </c>
      <c r="BG35" s="9">
        <f>BF$13*BF$14</f>
        <v>1.1197533470451744</v>
      </c>
      <c r="BH35" s="16">
        <v>13</v>
      </c>
      <c r="BI35" s="93">
        <f>($BJ$8-BH35+1+0.25*INT(1/BH35))*BH$13*BH$14</f>
        <v>5.531017692053219</v>
      </c>
      <c r="BJ35" s="16" t="s">
        <v>71</v>
      </c>
      <c r="BK35" s="9">
        <f>BJ$13*BJ$14*4</f>
        <v>4.361089422797135</v>
      </c>
      <c r="BL35" s="16">
        <v>12</v>
      </c>
      <c r="BM35" s="9">
        <f>($BJ$8-BL35+1+0.25*INT(1/BL35))*BL$13*BL$14</f>
        <v>4.3267487109222245</v>
      </c>
      <c r="BN35" s="16">
        <v>12</v>
      </c>
      <c r="BO35" s="53">
        <f>($BJ$8-BN35+1+0.25*INT(1/BN35))*BN$13*BN$14</f>
        <v>4.3267487109222245</v>
      </c>
      <c r="BP35" s="39"/>
      <c r="BQ35" s="54"/>
      <c r="BR35" s="8"/>
      <c r="BS35" s="8"/>
      <c r="BT35" s="39"/>
      <c r="BU35" s="8"/>
      <c r="BV35" s="52"/>
      <c r="BW35" s="8"/>
      <c r="BX35" s="121">
        <f t="shared" si="6"/>
        <v>28.27051073584271</v>
      </c>
      <c r="BY35" s="74">
        <v>20</v>
      </c>
      <c r="BZ35" s="38"/>
    </row>
    <row r="36" spans="1:78" s="165" customFormat="1" ht="12.75">
      <c r="A36" s="149">
        <v>21</v>
      </c>
      <c r="B36" s="150" t="s">
        <v>25</v>
      </c>
      <c r="C36" s="151" t="s">
        <v>68</v>
      </c>
      <c r="D36" s="152"/>
      <c r="E36" s="153"/>
      <c r="F36" s="150"/>
      <c r="G36" s="155"/>
      <c r="H36" s="149"/>
      <c r="I36" s="154"/>
      <c r="J36" s="152"/>
      <c r="K36" s="153"/>
      <c r="L36" s="152"/>
      <c r="M36" s="153"/>
      <c r="N36" s="150"/>
      <c r="O36" s="153"/>
      <c r="P36" s="150"/>
      <c r="Q36" s="153"/>
      <c r="R36" s="152"/>
      <c r="S36" s="153"/>
      <c r="T36" s="163"/>
      <c r="U36" s="157"/>
      <c r="V36" s="158"/>
      <c r="W36" s="147"/>
      <c r="X36" s="157"/>
      <c r="Y36" s="157"/>
      <c r="Z36" s="150"/>
      <c r="AA36" s="159"/>
      <c r="AB36" s="160"/>
      <c r="AC36" s="157"/>
      <c r="AD36" s="158"/>
      <c r="AE36" s="157"/>
      <c r="AF36" s="161"/>
      <c r="AG36" s="157"/>
      <c r="AH36" s="168"/>
      <c r="AI36" s="157"/>
      <c r="AJ36" s="40"/>
      <c r="AK36" s="157"/>
      <c r="AL36" s="30"/>
      <c r="AM36" s="157"/>
      <c r="AN36" s="30"/>
      <c r="AO36" s="157"/>
      <c r="AP36" s="30"/>
      <c r="AQ36" s="157"/>
      <c r="AR36" s="30"/>
      <c r="AS36" s="157"/>
      <c r="AT36" s="163"/>
      <c r="AU36" s="147"/>
      <c r="AV36" s="156"/>
      <c r="AW36" s="147"/>
      <c r="AX36" s="156"/>
      <c r="AY36" s="147"/>
      <c r="AZ36" s="160"/>
      <c r="BA36" s="147"/>
      <c r="BB36" s="160"/>
      <c r="BC36" s="157"/>
      <c r="BD36" s="37" t="s">
        <v>70</v>
      </c>
      <c r="BE36" s="58">
        <f>BD$13*BD$14</f>
        <v>1.7210305704205466</v>
      </c>
      <c r="BF36" s="15" t="s">
        <v>70</v>
      </c>
      <c r="BG36" s="58">
        <f>BF$13*BF$14</f>
        <v>1.1197533470451744</v>
      </c>
      <c r="BH36" s="15" t="s">
        <v>71</v>
      </c>
      <c r="BI36" s="58">
        <f>BH$13*BH$14*3</f>
        <v>4.148263269039914</v>
      </c>
      <c r="BJ36" s="15" t="s">
        <v>71</v>
      </c>
      <c r="BK36" s="58">
        <f>BJ$13*BJ$14*4</f>
        <v>4.361089422797135</v>
      </c>
      <c r="BL36" s="15">
        <v>14</v>
      </c>
      <c r="BM36" s="58">
        <f>($BJ$8-BL36+1+0.25*INT(1/BL36))*BL$13*BL$14</f>
        <v>2.596049226553335</v>
      </c>
      <c r="BN36" s="15">
        <v>13</v>
      </c>
      <c r="BO36" s="58">
        <f>($BJ$8-BN36+1+0.25*INT(1/BN36))*BN$13*BN$14</f>
        <v>3.4613989687377797</v>
      </c>
      <c r="BP36" s="105" t="s">
        <v>75</v>
      </c>
      <c r="BQ36" s="58">
        <f>BP$13*BP$14</f>
        <v>0.6868285455319991</v>
      </c>
      <c r="BR36" s="105" t="s">
        <v>75</v>
      </c>
      <c r="BS36" s="58">
        <f>BR$13*BR$14</f>
        <v>0.6868285455319991</v>
      </c>
      <c r="BT36" s="152"/>
      <c r="BU36" s="153"/>
      <c r="BV36" s="149"/>
      <c r="BW36" s="153"/>
      <c r="BX36" s="200">
        <f t="shared" si="6"/>
        <v>18.78124189565788</v>
      </c>
      <c r="BY36" s="164">
        <v>21</v>
      </c>
      <c r="BZ36" s="152"/>
    </row>
    <row r="37" spans="1:78" s="165" customFormat="1" ht="12.75">
      <c r="A37" s="37">
        <v>22</v>
      </c>
      <c r="B37" s="150" t="s">
        <v>24</v>
      </c>
      <c r="C37" s="151" t="s">
        <v>68</v>
      </c>
      <c r="D37" s="149"/>
      <c r="E37" s="58"/>
      <c r="F37" s="146"/>
      <c r="G37" s="50"/>
      <c r="H37" s="149"/>
      <c r="I37" s="154"/>
      <c r="J37" s="149"/>
      <c r="K37" s="157"/>
      <c r="L37" s="149"/>
      <c r="M37" s="58"/>
      <c r="N37" s="168"/>
      <c r="O37" s="157"/>
      <c r="P37" s="168"/>
      <c r="Q37" s="157"/>
      <c r="R37" s="162"/>
      <c r="S37" s="157"/>
      <c r="T37" s="149"/>
      <c r="U37" s="157"/>
      <c r="V37" s="158"/>
      <c r="W37" s="147"/>
      <c r="X37" s="157"/>
      <c r="Y37" s="157"/>
      <c r="Z37" s="150"/>
      <c r="AA37" s="159"/>
      <c r="AB37" s="166"/>
      <c r="AC37" s="157"/>
      <c r="AD37" s="158"/>
      <c r="AE37" s="157"/>
      <c r="AF37" s="169"/>
      <c r="AG37" s="157"/>
      <c r="AH37" s="167"/>
      <c r="AI37" s="157"/>
      <c r="AJ37" s="59"/>
      <c r="AL37" s="92"/>
      <c r="AN37" s="92"/>
      <c r="AP37" s="92"/>
      <c r="AR37" s="92"/>
      <c r="AT37" s="163"/>
      <c r="AU37" s="157"/>
      <c r="AV37" s="146"/>
      <c r="AW37" s="157"/>
      <c r="AX37" s="146"/>
      <c r="AY37" s="157"/>
      <c r="AZ37" s="146"/>
      <c r="BA37" s="157"/>
      <c r="BB37" s="146"/>
      <c r="BC37" s="157"/>
      <c r="BD37" s="149"/>
      <c r="BE37" s="157"/>
      <c r="BF37" s="146"/>
      <c r="BG37" s="157"/>
      <c r="BH37" s="146"/>
      <c r="BI37" s="157"/>
      <c r="BJ37" s="146"/>
      <c r="BK37" s="157"/>
      <c r="BL37" s="158"/>
      <c r="BM37" s="157"/>
      <c r="BN37" s="146"/>
      <c r="BO37" s="157"/>
      <c r="BP37" s="37">
        <v>11</v>
      </c>
      <c r="BQ37" s="58">
        <f>($BQ$8-BP37+1+0.25*INT(1/BP37))*BP$13*BP$14</f>
        <v>3.434142727659996</v>
      </c>
      <c r="BR37" s="37">
        <v>11</v>
      </c>
      <c r="BS37" s="58">
        <f>($BS$8-BR37+1+0.25*INT(1/BR37))*BR$13*BR$14</f>
        <v>4.120971273191994</v>
      </c>
      <c r="BT37" s="149"/>
      <c r="BU37" s="157"/>
      <c r="BV37" s="203"/>
      <c r="BW37" s="154"/>
      <c r="BX37" s="200">
        <f t="shared" si="6"/>
        <v>7.55511400085199</v>
      </c>
      <c r="BY37" s="164">
        <v>22</v>
      </c>
      <c r="BZ37" s="152"/>
    </row>
    <row r="38" spans="1:78" ht="12.75">
      <c r="A38" s="37">
        <v>23</v>
      </c>
      <c r="B38" s="5" t="s">
        <v>23</v>
      </c>
      <c r="C38" s="84" t="s">
        <v>68</v>
      </c>
      <c r="D38" s="38"/>
      <c r="E38" s="44"/>
      <c r="F38" s="5"/>
      <c r="G38" s="51"/>
      <c r="H38" s="38"/>
      <c r="I38" s="44"/>
      <c r="J38" s="38"/>
      <c r="K38" s="44"/>
      <c r="L38" s="38"/>
      <c r="M38" s="44"/>
      <c r="N38" s="5"/>
      <c r="O38" s="44"/>
      <c r="P38" s="5"/>
      <c r="Q38" s="44"/>
      <c r="R38" s="38"/>
      <c r="S38" s="44"/>
      <c r="T38" s="38"/>
      <c r="V38" s="5"/>
      <c r="W38" s="130"/>
      <c r="X38" s="44"/>
      <c r="Y38" s="44"/>
      <c r="Z38" s="15"/>
      <c r="AA38" s="90"/>
      <c r="AB38" s="58"/>
      <c r="AC38" s="58"/>
      <c r="AD38" s="92"/>
      <c r="AE38" s="58"/>
      <c r="AF38" s="59"/>
      <c r="AG38" s="58"/>
      <c r="AH38" s="92"/>
      <c r="AI38" s="58"/>
      <c r="AJ38" s="59"/>
      <c r="AK38" s="58"/>
      <c r="AL38" s="92"/>
      <c r="AM38" s="58"/>
      <c r="AN38" s="92"/>
      <c r="AO38" s="58"/>
      <c r="AP38" s="92"/>
      <c r="AQ38" s="58"/>
      <c r="AR38" s="92"/>
      <c r="AS38" s="90"/>
      <c r="AT38" s="100"/>
      <c r="AU38" s="44"/>
      <c r="AV38" s="15"/>
      <c r="AW38" s="44"/>
      <c r="AX38" s="15"/>
      <c r="AY38" s="44"/>
      <c r="AZ38" s="15"/>
      <c r="BA38" s="44"/>
      <c r="BB38" s="15"/>
      <c r="BC38" s="44"/>
      <c r="BD38" s="37"/>
      <c r="BE38" s="44"/>
      <c r="BF38" s="15"/>
      <c r="BG38" s="44"/>
      <c r="BH38" s="15"/>
      <c r="BI38" s="44"/>
      <c r="BJ38" s="15"/>
      <c r="BK38" s="44"/>
      <c r="BL38" s="5"/>
      <c r="BM38" s="44"/>
      <c r="BN38" s="15"/>
      <c r="BO38" s="44"/>
      <c r="BP38" s="37">
        <v>12</v>
      </c>
      <c r="BQ38" s="58">
        <f>($BQ$8-BP38+1+0.25*INT(1/BP38))*BP$13*BP$14</f>
        <v>2.7473141821279965</v>
      </c>
      <c r="BR38" s="37">
        <v>12</v>
      </c>
      <c r="BS38" s="58">
        <f>($BS$8-BR38+1+0.25*INT(1/BR38))*BR$13*BR$14</f>
        <v>3.434142727659996</v>
      </c>
      <c r="BT38" s="59"/>
      <c r="BU38" s="58"/>
      <c r="BV38" s="198"/>
      <c r="BW38" s="58"/>
      <c r="BX38" s="200">
        <f t="shared" si="6"/>
        <v>6.181456909787992</v>
      </c>
      <c r="BY38" s="73">
        <v>23</v>
      </c>
      <c r="BZ38" s="38"/>
    </row>
    <row r="39" spans="1:78" ht="12.75">
      <c r="A39" s="37">
        <v>24</v>
      </c>
      <c r="B39" s="5" t="s">
        <v>19</v>
      </c>
      <c r="C39" s="83" t="s">
        <v>57</v>
      </c>
      <c r="D39" s="38"/>
      <c r="E39" s="44"/>
      <c r="F39" s="5"/>
      <c r="G39" s="51"/>
      <c r="H39" s="37"/>
      <c r="I39" s="51"/>
      <c r="J39" s="38"/>
      <c r="K39" s="44"/>
      <c r="L39" s="38"/>
      <c r="M39" s="44"/>
      <c r="N39" s="5"/>
      <c r="O39" s="44"/>
      <c r="P39" s="5"/>
      <c r="Q39" s="44"/>
      <c r="R39" s="38"/>
      <c r="S39" s="44"/>
      <c r="T39" s="38"/>
      <c r="U39" s="44"/>
      <c r="V39" s="5"/>
      <c r="W39" s="130"/>
      <c r="X39" s="44"/>
      <c r="Y39" s="44"/>
      <c r="Z39" s="5"/>
      <c r="AA39" s="130"/>
      <c r="AB39" s="44"/>
      <c r="AC39" s="44"/>
      <c r="AD39" s="5"/>
      <c r="AE39" s="44"/>
      <c r="AF39" s="38"/>
      <c r="AG39" s="44"/>
      <c r="AH39" s="5"/>
      <c r="AI39" s="44"/>
      <c r="AJ39" s="38"/>
      <c r="AK39" s="44"/>
      <c r="AL39" s="5"/>
      <c r="AM39" s="44"/>
      <c r="AN39" s="5"/>
      <c r="AO39" s="44"/>
      <c r="AP39" s="5"/>
      <c r="AQ39" s="44"/>
      <c r="AR39" s="5"/>
      <c r="AS39" s="44"/>
      <c r="AT39" s="100"/>
      <c r="AU39" s="44"/>
      <c r="AV39" s="15"/>
      <c r="AW39" s="44"/>
      <c r="AX39" s="15"/>
      <c r="AY39" s="44"/>
      <c r="AZ39" s="15"/>
      <c r="BA39" s="44"/>
      <c r="BB39" s="15"/>
      <c r="BC39" s="44"/>
      <c r="BD39" s="37"/>
      <c r="BE39" s="44"/>
      <c r="BF39" s="15"/>
      <c r="BG39" s="44"/>
      <c r="BH39" s="15"/>
      <c r="BI39" s="44"/>
      <c r="BJ39" s="15"/>
      <c r="BK39" s="44"/>
      <c r="BL39" s="5"/>
      <c r="BM39" s="44"/>
      <c r="BN39" s="15"/>
      <c r="BO39" s="44"/>
      <c r="BP39" s="38"/>
      <c r="BQ39" s="44"/>
      <c r="BR39" s="38"/>
      <c r="BS39" s="44"/>
      <c r="BT39" s="38"/>
      <c r="BU39" s="44"/>
      <c r="BV39" s="37"/>
      <c r="BW39" s="44"/>
      <c r="BX39" s="200">
        <f t="shared" si="6"/>
        <v>0</v>
      </c>
      <c r="BY39" s="73" t="s">
        <v>53</v>
      </c>
      <c r="BZ39" s="38"/>
    </row>
    <row r="40" spans="1:78" ht="12.75">
      <c r="A40" s="37">
        <v>25</v>
      </c>
      <c r="B40" s="5" t="s">
        <v>29</v>
      </c>
      <c r="C40" s="84" t="s">
        <v>101</v>
      </c>
      <c r="D40" s="38"/>
      <c r="E40" s="44"/>
      <c r="F40" s="5"/>
      <c r="G40" s="51"/>
      <c r="H40" s="38"/>
      <c r="I40" s="51"/>
      <c r="J40" s="38"/>
      <c r="K40" s="44"/>
      <c r="L40" s="38"/>
      <c r="M40" s="44"/>
      <c r="N40" s="5"/>
      <c r="O40" s="44"/>
      <c r="P40" s="5"/>
      <c r="Q40" s="44"/>
      <c r="R40" s="38"/>
      <c r="S40" s="44"/>
      <c r="T40" s="38"/>
      <c r="U40" s="44"/>
      <c r="V40" s="5"/>
      <c r="W40" s="130"/>
      <c r="X40" s="44"/>
      <c r="Y40" s="44"/>
      <c r="Z40" s="5"/>
      <c r="AA40" s="130"/>
      <c r="AB40" s="44"/>
      <c r="AC40" s="44"/>
      <c r="AD40" s="5"/>
      <c r="AE40" s="44"/>
      <c r="AF40" s="38"/>
      <c r="AG40" s="44"/>
      <c r="AH40" s="5"/>
      <c r="AI40" s="44"/>
      <c r="AJ40" s="38"/>
      <c r="AK40" s="44"/>
      <c r="AL40" s="5"/>
      <c r="AM40" s="44"/>
      <c r="AN40" s="5"/>
      <c r="AO40" s="44"/>
      <c r="AP40" s="5"/>
      <c r="AQ40" s="44"/>
      <c r="AR40" s="5"/>
      <c r="AS40" s="44"/>
      <c r="AT40" s="102"/>
      <c r="AU40" s="44"/>
      <c r="AV40" s="15"/>
      <c r="AW40" s="44"/>
      <c r="AX40" s="5"/>
      <c r="AY40" s="44"/>
      <c r="AZ40" s="5"/>
      <c r="BA40" s="44"/>
      <c r="BB40" s="15"/>
      <c r="BC40" s="44"/>
      <c r="BD40" s="38"/>
      <c r="BE40" s="44"/>
      <c r="BF40" s="15"/>
      <c r="BG40" s="44"/>
      <c r="BH40" s="15"/>
      <c r="BI40" s="44"/>
      <c r="BJ40" s="5"/>
      <c r="BK40" s="44"/>
      <c r="BL40" s="5"/>
      <c r="BM40" s="44"/>
      <c r="BN40" s="15"/>
      <c r="BO40" s="44"/>
      <c r="BP40" s="38"/>
      <c r="BQ40" s="44"/>
      <c r="BR40" s="38"/>
      <c r="BS40" s="44"/>
      <c r="BT40" s="38"/>
      <c r="BU40" s="44"/>
      <c r="BV40" s="37"/>
      <c r="BW40" s="44"/>
      <c r="BX40" s="200">
        <f t="shared" si="6"/>
        <v>0</v>
      </c>
      <c r="BY40" s="73" t="s">
        <v>53</v>
      </c>
      <c r="BZ40" s="38"/>
    </row>
    <row r="41" spans="1:78" ht="12.75">
      <c r="A41" s="194">
        <v>26</v>
      </c>
      <c r="B41" s="218" t="s">
        <v>27</v>
      </c>
      <c r="C41" s="219" t="s">
        <v>56</v>
      </c>
      <c r="D41" s="196"/>
      <c r="E41" s="220"/>
      <c r="F41" s="218"/>
      <c r="G41" s="188"/>
      <c r="H41" s="196"/>
      <c r="I41" s="188"/>
      <c r="J41" s="196"/>
      <c r="K41" s="220"/>
      <c r="L41" s="196"/>
      <c r="M41" s="220"/>
      <c r="N41" s="218"/>
      <c r="O41" s="220"/>
      <c r="P41" s="218"/>
      <c r="Q41" s="220"/>
      <c r="R41" s="196"/>
      <c r="S41" s="220"/>
      <c r="T41" s="196"/>
      <c r="U41" s="220"/>
      <c r="V41" s="218"/>
      <c r="W41" s="221"/>
      <c r="X41" s="220"/>
      <c r="Y41" s="220"/>
      <c r="Z41" s="218"/>
      <c r="AA41" s="221"/>
      <c r="AB41" s="220"/>
      <c r="AC41" s="220"/>
      <c r="AD41" s="218"/>
      <c r="AE41" s="220"/>
      <c r="AF41" s="196"/>
      <c r="AG41" s="220"/>
      <c r="AH41" s="218"/>
      <c r="AI41" s="220"/>
      <c r="AJ41" s="196"/>
      <c r="AK41" s="220"/>
      <c r="AL41" s="218"/>
      <c r="AM41" s="220"/>
      <c r="AN41" s="218"/>
      <c r="AO41" s="220"/>
      <c r="AP41" s="218"/>
      <c r="AQ41" s="220"/>
      <c r="AR41" s="218"/>
      <c r="AS41" s="220"/>
      <c r="AT41" s="197"/>
      <c r="AU41" s="220"/>
      <c r="AV41" s="212"/>
      <c r="AW41" s="220"/>
      <c r="AX41" s="212"/>
      <c r="AY41" s="220"/>
      <c r="AZ41" s="212"/>
      <c r="BA41" s="220"/>
      <c r="BB41" s="212"/>
      <c r="BC41" s="220"/>
      <c r="BD41" s="194"/>
      <c r="BE41" s="220"/>
      <c r="BF41" s="212"/>
      <c r="BG41" s="220"/>
      <c r="BH41" s="212"/>
      <c r="BI41" s="220"/>
      <c r="BJ41" s="212"/>
      <c r="BK41" s="220"/>
      <c r="BL41" s="218"/>
      <c r="BM41" s="220"/>
      <c r="BN41" s="212"/>
      <c r="BO41" s="220"/>
      <c r="BP41" s="196"/>
      <c r="BQ41" s="220"/>
      <c r="BR41" s="196"/>
      <c r="BS41" s="220"/>
      <c r="BT41" s="196"/>
      <c r="BU41" s="220"/>
      <c r="BV41" s="194"/>
      <c r="BW41" s="220"/>
      <c r="BX41" s="214">
        <f t="shared" si="6"/>
        <v>0</v>
      </c>
      <c r="BY41" s="222" t="s">
        <v>53</v>
      </c>
      <c r="BZ41" s="38"/>
    </row>
    <row r="42" spans="1:78" ht="12.75">
      <c r="A42" s="223">
        <v>27</v>
      </c>
      <c r="B42" s="5" t="s">
        <v>33</v>
      </c>
      <c r="C42" s="84" t="s">
        <v>68</v>
      </c>
      <c r="D42" s="38"/>
      <c r="E42" s="44"/>
      <c r="F42" s="5"/>
      <c r="G42" s="51"/>
      <c r="H42" s="38"/>
      <c r="I42" s="44"/>
      <c r="J42" s="38"/>
      <c r="K42" s="44"/>
      <c r="L42" s="38"/>
      <c r="M42" s="44"/>
      <c r="N42" s="5"/>
      <c r="O42" s="44"/>
      <c r="P42" s="5"/>
      <c r="Q42" s="44"/>
      <c r="R42" s="38"/>
      <c r="S42" s="44"/>
      <c r="T42" s="38"/>
      <c r="U42" s="44"/>
      <c r="V42" s="5"/>
      <c r="W42" s="130"/>
      <c r="X42" s="44"/>
      <c r="Y42" s="44"/>
      <c r="Z42" s="5"/>
      <c r="AA42" s="130"/>
      <c r="AB42" s="44"/>
      <c r="AC42" s="44"/>
      <c r="AD42" s="5"/>
      <c r="AE42" s="44"/>
      <c r="AF42" s="38"/>
      <c r="AG42" s="44"/>
      <c r="AH42" s="5"/>
      <c r="AI42" s="44"/>
      <c r="AJ42" s="38"/>
      <c r="AK42" s="44"/>
      <c r="AL42" s="5"/>
      <c r="AM42" s="44"/>
      <c r="AN42" s="5"/>
      <c r="AO42" s="44"/>
      <c r="AP42" s="5"/>
      <c r="AQ42" s="44"/>
      <c r="AR42" s="5"/>
      <c r="AS42" s="44"/>
      <c r="AT42" s="102"/>
      <c r="AU42" s="44"/>
      <c r="AV42" s="5"/>
      <c r="AW42" s="44"/>
      <c r="AX42" s="5"/>
      <c r="AY42" s="44"/>
      <c r="AZ42" s="5"/>
      <c r="BA42" s="44"/>
      <c r="BB42" s="5"/>
      <c r="BC42" s="44"/>
      <c r="BD42" s="38"/>
      <c r="BE42" s="44"/>
      <c r="BF42" s="5"/>
      <c r="BG42" s="44"/>
      <c r="BH42" s="5"/>
      <c r="BI42" s="44"/>
      <c r="BJ42" s="5"/>
      <c r="BK42" s="44"/>
      <c r="BL42" s="5"/>
      <c r="BM42" s="44"/>
      <c r="BN42" s="5"/>
      <c r="BO42" s="44"/>
      <c r="BP42" s="38"/>
      <c r="BQ42" s="51"/>
      <c r="BR42" s="44"/>
      <c r="BS42" s="44"/>
      <c r="BT42" s="38"/>
      <c r="BU42" s="44"/>
      <c r="BV42" s="37"/>
      <c r="BW42" s="44"/>
      <c r="BX42" s="200">
        <f t="shared" si="6"/>
        <v>0</v>
      </c>
      <c r="BY42" s="73" t="s">
        <v>53</v>
      </c>
      <c r="BZ42" s="38"/>
    </row>
    <row r="43" spans="1:78" ht="13.5" thickBot="1">
      <c r="A43" s="246">
        <v>28</v>
      </c>
      <c r="B43" s="5" t="s">
        <v>40</v>
      </c>
      <c r="C43" s="83" t="s">
        <v>61</v>
      </c>
      <c r="D43" s="38"/>
      <c r="E43" s="44"/>
      <c r="F43" s="5"/>
      <c r="G43" s="51"/>
      <c r="H43" s="38"/>
      <c r="I43" s="44"/>
      <c r="J43" s="38"/>
      <c r="K43" s="44"/>
      <c r="L43" s="38"/>
      <c r="M43" s="44"/>
      <c r="N43" s="38"/>
      <c r="O43" s="44"/>
      <c r="P43" s="5"/>
      <c r="Q43" s="44"/>
      <c r="R43" s="38"/>
      <c r="S43" s="44"/>
      <c r="T43" s="38"/>
      <c r="V43" s="5"/>
      <c r="W43" s="130"/>
      <c r="X43" s="44"/>
      <c r="Y43" s="44"/>
      <c r="Z43" s="5"/>
      <c r="AA43" s="130"/>
      <c r="AB43" s="44"/>
      <c r="AC43" s="44"/>
      <c r="AD43" s="5"/>
      <c r="AE43" s="44"/>
      <c r="AF43" s="38"/>
      <c r="AG43" s="44"/>
      <c r="AH43" s="5"/>
      <c r="AI43" s="44"/>
      <c r="AJ43" s="38"/>
      <c r="AK43" s="44"/>
      <c r="AL43" s="5"/>
      <c r="AM43" s="44"/>
      <c r="AN43" s="5"/>
      <c r="AO43" s="44"/>
      <c r="AP43" s="5"/>
      <c r="AQ43" s="44"/>
      <c r="AR43" s="5"/>
      <c r="AS43" s="130"/>
      <c r="AT43" s="104"/>
      <c r="AU43" s="44"/>
      <c r="AV43" s="5"/>
      <c r="AW43" s="44"/>
      <c r="AX43" s="5"/>
      <c r="AY43" s="44"/>
      <c r="AZ43" s="5"/>
      <c r="BA43" s="44"/>
      <c r="BB43" s="5"/>
      <c r="BC43" s="44"/>
      <c r="BD43" s="38"/>
      <c r="BE43" s="44"/>
      <c r="BF43" s="5"/>
      <c r="BG43" s="44"/>
      <c r="BH43" s="5"/>
      <c r="BI43" s="44"/>
      <c r="BJ43" s="5"/>
      <c r="BK43" s="44"/>
      <c r="BL43" s="5"/>
      <c r="BM43" s="44"/>
      <c r="BN43" s="5"/>
      <c r="BO43" s="44"/>
      <c r="BP43" s="38"/>
      <c r="BQ43" s="51"/>
      <c r="BR43" s="44"/>
      <c r="BS43" s="44"/>
      <c r="BT43" s="38"/>
      <c r="BU43" s="44"/>
      <c r="BV43" s="37"/>
      <c r="BW43" s="44"/>
      <c r="BX43" s="200">
        <f t="shared" si="6"/>
        <v>0</v>
      </c>
      <c r="BY43" s="73" t="s">
        <v>53</v>
      </c>
      <c r="BZ43" s="38"/>
    </row>
    <row r="44" spans="1:78" ht="12.75">
      <c r="A44" s="223">
        <v>29</v>
      </c>
      <c r="B44" s="224" t="s">
        <v>30</v>
      </c>
      <c r="C44" s="225" t="s">
        <v>57</v>
      </c>
      <c r="D44" s="181"/>
      <c r="E44" s="226"/>
      <c r="F44" s="224"/>
      <c r="G44" s="227"/>
      <c r="H44" s="181"/>
      <c r="I44" s="227"/>
      <c r="J44" s="181"/>
      <c r="K44" s="226"/>
      <c r="L44" s="181" t="s">
        <v>47</v>
      </c>
      <c r="M44" s="226"/>
      <c r="N44" s="224"/>
      <c r="O44" s="226"/>
      <c r="P44" s="224"/>
      <c r="Q44" s="226"/>
      <c r="R44" s="181"/>
      <c r="S44" s="226"/>
      <c r="T44" s="181"/>
      <c r="U44" s="226"/>
      <c r="V44" s="224"/>
      <c r="W44" s="228"/>
      <c r="X44" s="226"/>
      <c r="Y44" s="226"/>
      <c r="Z44" s="224"/>
      <c r="AA44" s="228"/>
      <c r="AB44" s="226"/>
      <c r="AC44" s="226"/>
      <c r="AD44" s="224"/>
      <c r="AE44" s="226"/>
      <c r="AF44" s="181"/>
      <c r="AG44" s="226"/>
      <c r="AH44" s="224"/>
      <c r="AI44" s="226"/>
      <c r="AJ44" s="181"/>
      <c r="AK44" s="226"/>
      <c r="AL44" s="224"/>
      <c r="AM44" s="226"/>
      <c r="AN44" s="224"/>
      <c r="AO44" s="226"/>
      <c r="AP44" s="224"/>
      <c r="AQ44" s="226"/>
      <c r="AR44" s="224"/>
      <c r="AS44" s="226"/>
      <c r="AT44" s="229"/>
      <c r="AU44" s="226"/>
      <c r="AV44" s="230"/>
      <c r="AW44" s="226"/>
      <c r="AX44" s="224"/>
      <c r="AY44" s="226"/>
      <c r="AZ44" s="224"/>
      <c r="BA44" s="226"/>
      <c r="BB44" s="224"/>
      <c r="BC44" s="226"/>
      <c r="BD44" s="181"/>
      <c r="BE44" s="226"/>
      <c r="BF44" s="230"/>
      <c r="BG44" s="226"/>
      <c r="BH44" s="224"/>
      <c r="BI44" s="226"/>
      <c r="BJ44" s="224"/>
      <c r="BK44" s="226"/>
      <c r="BL44" s="224"/>
      <c r="BM44" s="226"/>
      <c r="BN44" s="230"/>
      <c r="BO44" s="226"/>
      <c r="BP44" s="181"/>
      <c r="BQ44" s="226"/>
      <c r="BR44" s="181"/>
      <c r="BS44" s="226"/>
      <c r="BT44" s="181"/>
      <c r="BU44" s="226"/>
      <c r="BV44" s="201"/>
      <c r="BW44" s="226"/>
      <c r="BX44" s="231"/>
      <c r="BY44" s="232"/>
      <c r="BZ44" s="38"/>
    </row>
    <row r="45" spans="1:78" ht="12.75">
      <c r="A45" s="52">
        <v>30</v>
      </c>
      <c r="B45" s="7" t="s">
        <v>54</v>
      </c>
      <c r="C45" s="85" t="s">
        <v>76</v>
      </c>
      <c r="D45" s="39"/>
      <c r="E45" s="8"/>
      <c r="F45" s="7"/>
      <c r="G45" s="54"/>
      <c r="H45" s="39"/>
      <c r="I45" s="8"/>
      <c r="J45" s="39"/>
      <c r="K45" s="8"/>
      <c r="L45" s="39" t="s">
        <v>47</v>
      </c>
      <c r="M45" s="54"/>
      <c r="N45" s="39"/>
      <c r="O45" s="8"/>
      <c r="P45" s="7"/>
      <c r="Q45" s="8"/>
      <c r="R45" s="39"/>
      <c r="S45" s="8"/>
      <c r="T45" s="39"/>
      <c r="U45" s="8"/>
      <c r="V45" s="7"/>
      <c r="W45" s="140"/>
      <c r="X45" s="8"/>
      <c r="Y45" s="8"/>
      <c r="Z45" s="7"/>
      <c r="AA45" s="140"/>
      <c r="AB45" s="8"/>
      <c r="AC45" s="8"/>
      <c r="AD45" s="7"/>
      <c r="AE45" s="8"/>
      <c r="AF45" s="39"/>
      <c r="AG45" s="8"/>
      <c r="AH45" s="7"/>
      <c r="AI45" s="8"/>
      <c r="AJ45" s="39"/>
      <c r="AK45" s="8"/>
      <c r="AL45" s="7"/>
      <c r="AM45" s="8"/>
      <c r="AN45" s="7"/>
      <c r="AO45" s="8"/>
      <c r="AP45" s="7"/>
      <c r="AQ45" s="8"/>
      <c r="AR45" s="7"/>
      <c r="AS45" s="140"/>
      <c r="AT45" s="248"/>
      <c r="AU45" s="8"/>
      <c r="AV45" s="7"/>
      <c r="AW45" s="8"/>
      <c r="AX45" s="7"/>
      <c r="AY45" s="8"/>
      <c r="AZ45" s="7"/>
      <c r="BA45" s="8"/>
      <c r="BB45" s="7"/>
      <c r="BC45" s="8"/>
      <c r="BD45" s="39"/>
      <c r="BE45" s="8"/>
      <c r="BF45" s="7"/>
      <c r="BG45" s="8"/>
      <c r="BH45" s="7"/>
      <c r="BI45" s="8"/>
      <c r="BJ45" s="7"/>
      <c r="BK45" s="8"/>
      <c r="BL45" s="7"/>
      <c r="BM45" s="8"/>
      <c r="BN45" s="7"/>
      <c r="BO45" s="8"/>
      <c r="BP45" s="39"/>
      <c r="BQ45" s="54"/>
      <c r="BR45" s="8"/>
      <c r="BS45" s="8"/>
      <c r="BT45" s="39"/>
      <c r="BU45" s="8"/>
      <c r="BV45" s="52"/>
      <c r="BW45" s="8"/>
      <c r="BX45" s="121"/>
      <c r="BY45" s="74"/>
      <c r="BZ45" s="38"/>
    </row>
    <row r="46" spans="1:78" s="44" customFormat="1" ht="12.75">
      <c r="A46" s="37">
        <v>31</v>
      </c>
      <c r="B46" s="5" t="s">
        <v>28</v>
      </c>
      <c r="C46" s="84" t="s">
        <v>59</v>
      </c>
      <c r="D46" s="37"/>
      <c r="E46" s="58"/>
      <c r="F46" s="92"/>
      <c r="G46" s="50"/>
      <c r="H46" s="38"/>
      <c r="J46" s="38"/>
      <c r="L46" s="38" t="s">
        <v>47</v>
      </c>
      <c r="M46" s="51"/>
      <c r="P46" s="92"/>
      <c r="Q46" s="58"/>
      <c r="R46" s="38"/>
      <c r="T46" s="38"/>
      <c r="V46" s="5"/>
      <c r="W46" s="130"/>
      <c r="Z46" s="5"/>
      <c r="AA46" s="130"/>
      <c r="AD46" s="5"/>
      <c r="AF46" s="38"/>
      <c r="AH46" s="5"/>
      <c r="AJ46" s="38"/>
      <c r="AL46" s="5"/>
      <c r="AN46" s="5"/>
      <c r="AP46" s="5"/>
      <c r="AR46" s="5"/>
      <c r="AS46" s="130"/>
      <c r="AT46" s="102"/>
      <c r="AV46" s="15"/>
      <c r="AX46" s="15"/>
      <c r="AZ46" s="15"/>
      <c r="BB46" s="15"/>
      <c r="BD46" s="37"/>
      <c r="BE46" s="58"/>
      <c r="BF46" s="15"/>
      <c r="BG46" s="58"/>
      <c r="BH46" s="15"/>
      <c r="BI46" s="58"/>
      <c r="BJ46" s="15"/>
      <c r="BK46" s="58"/>
      <c r="BL46" s="92"/>
      <c r="BM46" s="58"/>
      <c r="BN46" s="15"/>
      <c r="BO46" s="58"/>
      <c r="BP46" s="59"/>
      <c r="BQ46" s="58"/>
      <c r="BR46" s="59"/>
      <c r="BS46" s="58"/>
      <c r="BT46" s="38"/>
      <c r="BV46" s="37"/>
      <c r="BX46" s="173"/>
      <c r="BY46" s="73"/>
      <c r="BZ46" s="38"/>
    </row>
    <row r="47" spans="1:78" ht="12.75">
      <c r="A47" s="37">
        <v>32</v>
      </c>
      <c r="B47" s="5" t="s">
        <v>31</v>
      </c>
      <c r="C47" s="83" t="s">
        <v>57</v>
      </c>
      <c r="D47" s="38"/>
      <c r="E47" s="44"/>
      <c r="F47" s="5"/>
      <c r="G47" s="51"/>
      <c r="H47" s="38"/>
      <c r="I47" s="44"/>
      <c r="J47" s="38"/>
      <c r="K47" s="44"/>
      <c r="L47" s="38" t="s">
        <v>47</v>
      </c>
      <c r="M47" s="51"/>
      <c r="N47" s="38"/>
      <c r="O47" s="44"/>
      <c r="P47" s="5"/>
      <c r="Q47" s="44"/>
      <c r="R47" s="38"/>
      <c r="S47" s="44"/>
      <c r="T47" s="38"/>
      <c r="U47" s="44"/>
      <c r="V47" s="5"/>
      <c r="W47" s="130"/>
      <c r="X47" s="44"/>
      <c r="Y47" s="44"/>
      <c r="Z47" s="5"/>
      <c r="AA47" s="90"/>
      <c r="AB47" s="58"/>
      <c r="AC47" s="58"/>
      <c r="AD47" s="92"/>
      <c r="AE47" s="58"/>
      <c r="AF47" s="59"/>
      <c r="AG47" s="58"/>
      <c r="AH47" s="92"/>
      <c r="AI47" s="58"/>
      <c r="AJ47" s="59"/>
      <c r="AK47" s="58"/>
      <c r="AL47" s="92"/>
      <c r="AM47" s="58"/>
      <c r="AN47" s="92"/>
      <c r="AO47" s="58"/>
      <c r="AP47" s="92"/>
      <c r="AQ47" s="58"/>
      <c r="AR47" s="92"/>
      <c r="AS47" s="90"/>
      <c r="AT47" s="102"/>
      <c r="AU47" s="44"/>
      <c r="AV47" s="5"/>
      <c r="AW47" s="44"/>
      <c r="AX47" s="5"/>
      <c r="AY47" s="44"/>
      <c r="AZ47" s="5"/>
      <c r="BA47" s="44"/>
      <c r="BB47" s="5"/>
      <c r="BC47" s="44"/>
      <c r="BD47" s="37"/>
      <c r="BE47" s="58"/>
      <c r="BF47" s="15"/>
      <c r="BG47" s="58"/>
      <c r="BH47" s="15"/>
      <c r="BI47" s="58"/>
      <c r="BJ47" s="15"/>
      <c r="BK47" s="58"/>
      <c r="BL47" s="92"/>
      <c r="BM47" s="58"/>
      <c r="BN47" s="15"/>
      <c r="BO47" s="58"/>
      <c r="BP47" s="59"/>
      <c r="BQ47" s="50"/>
      <c r="BR47" s="58"/>
      <c r="BS47" s="58"/>
      <c r="BT47" s="59"/>
      <c r="BU47" s="58"/>
      <c r="BV47" s="198"/>
      <c r="BW47" s="58"/>
      <c r="BX47" s="200"/>
      <c r="BY47" s="73"/>
      <c r="BZ47" s="38"/>
    </row>
    <row r="48" spans="1:78" ht="12.75">
      <c r="A48" s="37">
        <v>33</v>
      </c>
      <c r="B48" s="5" t="s">
        <v>32</v>
      </c>
      <c r="C48" s="83" t="s">
        <v>57</v>
      </c>
      <c r="D48" s="38"/>
      <c r="E48" s="44"/>
      <c r="F48" s="5"/>
      <c r="G48" s="51"/>
      <c r="H48" s="38"/>
      <c r="I48" s="44"/>
      <c r="J48" s="37"/>
      <c r="K48" s="58"/>
      <c r="L48" s="38" t="s">
        <v>47</v>
      </c>
      <c r="M48" s="44"/>
      <c r="N48" s="5"/>
      <c r="O48" s="44"/>
      <c r="P48" s="5"/>
      <c r="Q48" s="44"/>
      <c r="R48" s="59"/>
      <c r="S48" s="58"/>
      <c r="T48" s="38"/>
      <c r="U48" s="44"/>
      <c r="V48" s="5"/>
      <c r="W48" s="130"/>
      <c r="X48" s="44"/>
      <c r="Y48" s="44"/>
      <c r="Z48" s="5"/>
      <c r="AA48" s="130"/>
      <c r="AB48" s="44"/>
      <c r="AC48" s="44"/>
      <c r="AD48" s="5"/>
      <c r="AE48" s="44"/>
      <c r="AF48" s="38"/>
      <c r="AG48" s="44"/>
      <c r="AH48" s="5"/>
      <c r="AI48" s="44"/>
      <c r="AJ48" s="38"/>
      <c r="AK48" s="44"/>
      <c r="AL48" s="5"/>
      <c r="AM48" s="44"/>
      <c r="AN48" s="5"/>
      <c r="AO48" s="44"/>
      <c r="AP48" s="5"/>
      <c r="AQ48" s="44"/>
      <c r="AR48" s="5"/>
      <c r="AS48" s="44"/>
      <c r="AT48" s="100"/>
      <c r="AU48" s="58"/>
      <c r="AV48" s="106"/>
      <c r="AW48" s="90"/>
      <c r="AX48" s="106"/>
      <c r="AY48" s="58"/>
      <c r="AZ48" s="106"/>
      <c r="BA48" s="90"/>
      <c r="BB48" s="106"/>
      <c r="BC48" s="90"/>
      <c r="BD48" s="38"/>
      <c r="BE48" s="44"/>
      <c r="BF48" s="5"/>
      <c r="BG48" s="44"/>
      <c r="BH48" s="5"/>
      <c r="BI48" s="44"/>
      <c r="BJ48" s="5"/>
      <c r="BK48" s="44"/>
      <c r="BL48" s="5"/>
      <c r="BM48" s="44"/>
      <c r="BN48" s="5"/>
      <c r="BO48" s="44"/>
      <c r="BP48" s="38"/>
      <c r="BQ48" s="44"/>
      <c r="BR48" s="38"/>
      <c r="BS48" s="44"/>
      <c r="BT48" s="38"/>
      <c r="BU48" s="44"/>
      <c r="BV48" s="37"/>
      <c r="BW48" s="44"/>
      <c r="BX48" s="200"/>
      <c r="BY48" s="73"/>
      <c r="BZ48" s="38"/>
    </row>
    <row r="49" spans="1:78" ht="12.75">
      <c r="A49" s="37">
        <v>34</v>
      </c>
      <c r="B49" s="5" t="s">
        <v>12</v>
      </c>
      <c r="C49" s="83" t="s">
        <v>57</v>
      </c>
      <c r="D49" s="37"/>
      <c r="E49" s="58"/>
      <c r="F49" s="15"/>
      <c r="G49" s="50"/>
      <c r="H49" s="37"/>
      <c r="I49" s="58"/>
      <c r="J49" s="59"/>
      <c r="K49" s="58"/>
      <c r="L49" s="38" t="s">
        <v>47</v>
      </c>
      <c r="M49" s="50"/>
      <c r="N49" s="105"/>
      <c r="O49" s="58"/>
      <c r="P49" s="30"/>
      <c r="Q49" s="58"/>
      <c r="R49" s="59"/>
      <c r="S49" s="58"/>
      <c r="T49" s="38"/>
      <c r="V49" s="92"/>
      <c r="W49" s="90"/>
      <c r="X49" s="58"/>
      <c r="Y49" s="58"/>
      <c r="Z49" s="94"/>
      <c r="AA49" s="90"/>
      <c r="AB49" s="116"/>
      <c r="AC49" s="58"/>
      <c r="AD49" s="92"/>
      <c r="AE49" s="58"/>
      <c r="AF49" s="59"/>
      <c r="AG49" s="58"/>
      <c r="AH49" s="92"/>
      <c r="AI49" s="58"/>
      <c r="AJ49" s="59"/>
      <c r="AK49" s="58"/>
      <c r="AL49" s="92"/>
      <c r="AM49" s="58"/>
      <c r="AN49" s="92"/>
      <c r="AO49" s="58"/>
      <c r="AP49" s="92"/>
      <c r="AQ49" s="58"/>
      <c r="AR49" s="92"/>
      <c r="AS49" s="90"/>
      <c r="AT49" s="100"/>
      <c r="AU49" s="58"/>
      <c r="AV49" s="15"/>
      <c r="AW49" s="58"/>
      <c r="AX49" s="107"/>
      <c r="AY49" s="90"/>
      <c r="AZ49" s="129"/>
      <c r="BA49" s="90"/>
      <c r="BB49" s="129"/>
      <c r="BC49" s="90"/>
      <c r="BD49" s="37"/>
      <c r="BE49" s="58"/>
      <c r="BF49" s="94"/>
      <c r="BG49" s="58"/>
      <c r="BH49" s="15"/>
      <c r="BI49" s="58"/>
      <c r="BJ49" s="15"/>
      <c r="BK49" s="58"/>
      <c r="BL49" s="94"/>
      <c r="BM49" s="58"/>
      <c r="BN49" s="94"/>
      <c r="BO49" s="58"/>
      <c r="BP49" s="59"/>
      <c r="BQ49" s="58"/>
      <c r="BR49" s="59"/>
      <c r="BS49" s="58"/>
      <c r="BT49" s="105"/>
      <c r="BU49" s="58"/>
      <c r="BV49" s="198"/>
      <c r="BW49" s="50"/>
      <c r="BX49" s="173"/>
      <c r="BY49" s="73"/>
      <c r="BZ49" s="38"/>
    </row>
    <row r="50" spans="1:78" ht="12.75">
      <c r="A50" s="249">
        <v>35</v>
      </c>
      <c r="B50" s="7" t="s">
        <v>34</v>
      </c>
      <c r="C50" s="85" t="s">
        <v>57</v>
      </c>
      <c r="D50" s="39"/>
      <c r="E50" s="8"/>
      <c r="F50" s="7"/>
      <c r="G50" s="54"/>
      <c r="H50" s="39"/>
      <c r="I50" s="8"/>
      <c r="J50" s="39"/>
      <c r="K50" s="8"/>
      <c r="L50" s="39" t="s">
        <v>47</v>
      </c>
      <c r="M50" s="8"/>
      <c r="N50" s="39"/>
      <c r="O50" s="8"/>
      <c r="P50" s="7"/>
      <c r="Q50" s="8"/>
      <c r="R50" s="39"/>
      <c r="S50" s="8"/>
      <c r="T50" s="39"/>
      <c r="U50" s="8"/>
      <c r="V50" s="7"/>
      <c r="W50" s="140"/>
      <c r="X50" s="8"/>
      <c r="Y50" s="8"/>
      <c r="Z50" s="7"/>
      <c r="AA50" s="140"/>
      <c r="AB50" s="8"/>
      <c r="AC50" s="8"/>
      <c r="AD50" s="7"/>
      <c r="AE50" s="8"/>
      <c r="AF50" s="39"/>
      <c r="AG50" s="8"/>
      <c r="AH50" s="7"/>
      <c r="AI50" s="8"/>
      <c r="AJ50" s="39"/>
      <c r="AK50" s="8"/>
      <c r="AL50" s="7"/>
      <c r="AM50" s="8"/>
      <c r="AN50" s="7"/>
      <c r="AO50" s="8"/>
      <c r="AP50" s="7"/>
      <c r="AQ50" s="8"/>
      <c r="AR50" s="7"/>
      <c r="AS50" s="140"/>
      <c r="AT50" s="103"/>
      <c r="AU50" s="8"/>
      <c r="AV50" s="7"/>
      <c r="AW50" s="8"/>
      <c r="AX50" s="7"/>
      <c r="AY50" s="8"/>
      <c r="AZ50" s="7"/>
      <c r="BA50" s="8"/>
      <c r="BB50" s="7"/>
      <c r="BC50" s="8"/>
      <c r="BD50" s="39"/>
      <c r="BE50" s="8"/>
      <c r="BF50" s="7"/>
      <c r="BG50" s="8"/>
      <c r="BH50" s="7"/>
      <c r="BI50" s="8"/>
      <c r="BJ50" s="7"/>
      <c r="BK50" s="8"/>
      <c r="BL50" s="7"/>
      <c r="BM50" s="8"/>
      <c r="BN50" s="7"/>
      <c r="BO50" s="8"/>
      <c r="BP50" s="39"/>
      <c r="BQ50" s="54"/>
      <c r="BR50" s="8"/>
      <c r="BS50" s="8"/>
      <c r="BT50" s="39"/>
      <c r="BU50" s="8"/>
      <c r="BV50" s="52"/>
      <c r="BW50" s="8"/>
      <c r="BX50" s="250"/>
      <c r="BY50" s="74"/>
      <c r="BZ50" s="38"/>
    </row>
    <row r="51" spans="1:78" s="44" customFormat="1" ht="12.75">
      <c r="A51" s="223">
        <v>36</v>
      </c>
      <c r="B51" s="5" t="s">
        <v>35</v>
      </c>
      <c r="C51" s="83" t="s">
        <v>57</v>
      </c>
      <c r="D51" s="38"/>
      <c r="F51" s="5"/>
      <c r="G51" s="51"/>
      <c r="H51" s="38"/>
      <c r="J51" s="38"/>
      <c r="L51" s="38" t="s">
        <v>47</v>
      </c>
      <c r="N51" s="38"/>
      <c r="P51" s="5"/>
      <c r="R51" s="38"/>
      <c r="T51" s="38"/>
      <c r="V51" s="5"/>
      <c r="W51" s="130"/>
      <c r="Z51" s="5"/>
      <c r="AA51" s="130"/>
      <c r="AD51" s="5"/>
      <c r="AF51" s="38"/>
      <c r="AH51" s="5"/>
      <c r="AJ51" s="38"/>
      <c r="AL51" s="5"/>
      <c r="AN51" s="5"/>
      <c r="AP51" s="5"/>
      <c r="AR51" s="5"/>
      <c r="AS51" s="130"/>
      <c r="AT51" s="102"/>
      <c r="AV51" s="5"/>
      <c r="AX51" s="5"/>
      <c r="AZ51" s="5"/>
      <c r="BB51" s="5"/>
      <c r="BD51" s="38"/>
      <c r="BF51" s="5"/>
      <c r="BH51" s="5"/>
      <c r="BJ51" s="5"/>
      <c r="BL51" s="5"/>
      <c r="BN51" s="5"/>
      <c r="BP51" s="38"/>
      <c r="BQ51" s="51"/>
      <c r="BT51" s="38"/>
      <c r="BV51" s="37"/>
      <c r="BX51" s="79"/>
      <c r="BY51" s="73"/>
      <c r="BZ51" s="38"/>
    </row>
    <row r="52" spans="1:78" ht="12.75">
      <c r="A52" s="223">
        <v>37</v>
      </c>
      <c r="B52" s="5" t="s">
        <v>37</v>
      </c>
      <c r="C52" s="83" t="s">
        <v>57</v>
      </c>
      <c r="D52" s="38"/>
      <c r="E52" s="44"/>
      <c r="F52" s="5"/>
      <c r="G52" s="51"/>
      <c r="H52" s="38"/>
      <c r="I52" s="44"/>
      <c r="J52" s="38"/>
      <c r="K52" s="44"/>
      <c r="L52" s="38" t="s">
        <v>47</v>
      </c>
      <c r="M52" s="44"/>
      <c r="N52" s="38"/>
      <c r="O52" s="44"/>
      <c r="P52" s="5"/>
      <c r="Q52" s="44"/>
      <c r="R52" s="38"/>
      <c r="S52" s="44"/>
      <c r="T52" s="38"/>
      <c r="U52" s="130"/>
      <c r="V52" s="5"/>
      <c r="W52" s="130"/>
      <c r="X52" s="44"/>
      <c r="Y52" s="44"/>
      <c r="Z52" s="5"/>
      <c r="AA52" s="130"/>
      <c r="AB52" s="44"/>
      <c r="AC52" s="44"/>
      <c r="AD52" s="5"/>
      <c r="AE52" s="44"/>
      <c r="AF52" s="38"/>
      <c r="AG52" s="44"/>
      <c r="AH52" s="5"/>
      <c r="AI52" s="44"/>
      <c r="AJ52" s="38"/>
      <c r="AK52" s="44"/>
      <c r="AL52" s="5"/>
      <c r="AM52" s="44"/>
      <c r="AN52" s="5"/>
      <c r="AO52" s="44"/>
      <c r="AP52" s="5"/>
      <c r="AQ52" s="44"/>
      <c r="AR52" s="5"/>
      <c r="AS52" s="130"/>
      <c r="AT52" s="102"/>
      <c r="AU52" s="44"/>
      <c r="AV52" s="5"/>
      <c r="AW52" s="44"/>
      <c r="AX52" s="5"/>
      <c r="AY52" s="44"/>
      <c r="AZ52" s="5"/>
      <c r="BA52" s="44"/>
      <c r="BB52" s="5"/>
      <c r="BC52" s="44"/>
      <c r="BD52" s="38"/>
      <c r="BE52" s="44"/>
      <c r="BF52" s="5"/>
      <c r="BG52" s="44"/>
      <c r="BH52" s="5"/>
      <c r="BI52" s="44"/>
      <c r="BJ52" s="5"/>
      <c r="BK52" s="44"/>
      <c r="BL52" s="5"/>
      <c r="BM52" s="44"/>
      <c r="BN52" s="5"/>
      <c r="BO52" s="44"/>
      <c r="BP52" s="38"/>
      <c r="BQ52" s="51"/>
      <c r="BR52" s="44"/>
      <c r="BS52" s="44"/>
      <c r="BT52" s="38"/>
      <c r="BU52" s="44"/>
      <c r="BV52" s="37"/>
      <c r="BW52" s="44"/>
      <c r="BX52" s="79"/>
      <c r="BY52" s="73"/>
      <c r="BZ52" s="38"/>
    </row>
    <row r="53" spans="1:78" ht="12.75">
      <c r="A53" s="223">
        <v>38</v>
      </c>
      <c r="B53" s="233" t="s">
        <v>41</v>
      </c>
      <c r="C53" s="83" t="s">
        <v>60</v>
      </c>
      <c r="D53" s="38"/>
      <c r="E53" s="44"/>
      <c r="F53" s="5"/>
      <c r="G53" s="51"/>
      <c r="H53" s="38"/>
      <c r="I53" s="44"/>
      <c r="J53" s="38"/>
      <c r="K53" s="44"/>
      <c r="L53" s="38" t="s">
        <v>47</v>
      </c>
      <c r="M53" s="44"/>
      <c r="N53" s="38"/>
      <c r="O53" s="44"/>
      <c r="P53" s="5"/>
      <c r="Q53" s="44"/>
      <c r="R53" s="38"/>
      <c r="S53" s="44"/>
      <c r="T53" s="38"/>
      <c r="V53" s="5"/>
      <c r="W53" s="130"/>
      <c r="X53" s="44"/>
      <c r="Y53" s="44"/>
      <c r="Z53" s="5"/>
      <c r="AA53" s="130"/>
      <c r="AB53" s="44"/>
      <c r="AC53" s="44"/>
      <c r="AD53" s="5"/>
      <c r="AE53" s="44"/>
      <c r="AF53" s="38"/>
      <c r="AG53" s="44"/>
      <c r="AH53" s="5"/>
      <c r="AI53" s="44"/>
      <c r="AJ53" s="38"/>
      <c r="AK53" s="44"/>
      <c r="AL53" s="5"/>
      <c r="AM53" s="44"/>
      <c r="AN53" s="5"/>
      <c r="AO53" s="44"/>
      <c r="AP53" s="5"/>
      <c r="AQ53" s="44"/>
      <c r="AR53" s="5"/>
      <c r="AS53" s="130"/>
      <c r="AT53" s="102"/>
      <c r="AU53" s="44"/>
      <c r="AV53" s="5"/>
      <c r="AW53" s="44"/>
      <c r="AX53" s="5"/>
      <c r="AY53" s="44"/>
      <c r="AZ53" s="5"/>
      <c r="BA53" s="44"/>
      <c r="BB53" s="5"/>
      <c r="BC53" s="44"/>
      <c r="BD53" s="38"/>
      <c r="BE53" s="44"/>
      <c r="BF53" s="5"/>
      <c r="BG53" s="44"/>
      <c r="BH53" s="5"/>
      <c r="BI53" s="44"/>
      <c r="BJ53" s="5"/>
      <c r="BK53" s="44"/>
      <c r="BL53" s="5"/>
      <c r="BM53" s="44"/>
      <c r="BN53" s="5"/>
      <c r="BO53" s="44"/>
      <c r="BP53" s="38"/>
      <c r="BQ53" s="51"/>
      <c r="BR53" s="44"/>
      <c r="BS53" s="44"/>
      <c r="BT53" s="38"/>
      <c r="BU53" s="44"/>
      <c r="BV53" s="37"/>
      <c r="BW53" s="44"/>
      <c r="BX53" s="79"/>
      <c r="BY53" s="73"/>
      <c r="BZ53" s="38"/>
    </row>
    <row r="54" spans="1:78" ht="12.75">
      <c r="A54" s="247">
        <v>39</v>
      </c>
      <c r="B54" s="5" t="s">
        <v>39</v>
      </c>
      <c r="C54" s="83" t="s">
        <v>57</v>
      </c>
      <c r="D54" s="38"/>
      <c r="E54" s="44"/>
      <c r="F54" s="5"/>
      <c r="G54" s="51"/>
      <c r="H54" s="38"/>
      <c r="I54" s="44"/>
      <c r="J54" s="38"/>
      <c r="K54" s="44"/>
      <c r="L54" s="38" t="s">
        <v>47</v>
      </c>
      <c r="M54" s="44"/>
      <c r="N54" s="38"/>
      <c r="O54" s="44"/>
      <c r="P54" s="5"/>
      <c r="Q54" s="44"/>
      <c r="R54" s="38"/>
      <c r="S54" s="44"/>
      <c r="T54" s="38"/>
      <c r="V54" s="5"/>
      <c r="W54" s="130"/>
      <c r="X54" s="44"/>
      <c r="Y54" s="44"/>
      <c r="Z54" s="5"/>
      <c r="AA54" s="130"/>
      <c r="AB54" s="44"/>
      <c r="AC54" s="44"/>
      <c r="AD54" s="5"/>
      <c r="AE54" s="44"/>
      <c r="AF54" s="38"/>
      <c r="AG54" s="44"/>
      <c r="AH54" s="5"/>
      <c r="AI54" s="44"/>
      <c r="AJ54" s="38"/>
      <c r="AK54" s="44"/>
      <c r="AL54" s="5"/>
      <c r="AM54" s="44"/>
      <c r="AN54" s="5"/>
      <c r="AO54" s="44"/>
      <c r="AP54" s="5"/>
      <c r="AQ54" s="44"/>
      <c r="AR54" s="5"/>
      <c r="AS54" s="130"/>
      <c r="AT54" s="104"/>
      <c r="AU54" s="44"/>
      <c r="AV54" s="5"/>
      <c r="AW54" s="44"/>
      <c r="AX54" s="5"/>
      <c r="AY54" s="44"/>
      <c r="AZ54" s="5"/>
      <c r="BA54" s="44"/>
      <c r="BB54" s="5"/>
      <c r="BC54" s="44"/>
      <c r="BD54" s="38"/>
      <c r="BE54" s="44"/>
      <c r="BF54" s="5"/>
      <c r="BG54" s="44"/>
      <c r="BH54" s="5"/>
      <c r="BI54" s="44"/>
      <c r="BJ54" s="5"/>
      <c r="BK54" s="44"/>
      <c r="BL54" s="5"/>
      <c r="BM54" s="44"/>
      <c r="BN54" s="5"/>
      <c r="BO54" s="44"/>
      <c r="BP54" s="38"/>
      <c r="BQ54" s="51"/>
      <c r="BR54" s="44"/>
      <c r="BS54" s="44"/>
      <c r="BT54" s="38"/>
      <c r="BU54" s="44"/>
      <c r="BV54" s="37"/>
      <c r="BW54" s="44"/>
      <c r="BX54" s="79"/>
      <c r="BY54" s="73"/>
      <c r="BZ54" s="38"/>
    </row>
    <row r="55" spans="1:78" ht="13.5" thickBot="1">
      <c r="A55" s="246">
        <v>40</v>
      </c>
      <c r="B55" s="117" t="s">
        <v>69</v>
      </c>
      <c r="C55" s="124" t="s">
        <v>83</v>
      </c>
      <c r="D55" s="42"/>
      <c r="E55" s="119"/>
      <c r="F55" s="117"/>
      <c r="G55" s="118"/>
      <c r="H55" s="42"/>
      <c r="I55" s="119"/>
      <c r="J55" s="42"/>
      <c r="K55" s="119"/>
      <c r="L55" s="42" t="s">
        <v>47</v>
      </c>
      <c r="M55" s="119"/>
      <c r="N55" s="42"/>
      <c r="O55" s="119"/>
      <c r="P55" s="117"/>
      <c r="Q55" s="119"/>
      <c r="R55" s="42"/>
      <c r="S55" s="119"/>
      <c r="T55" s="42"/>
      <c r="U55" s="141"/>
      <c r="V55" s="117"/>
      <c r="W55" s="141"/>
      <c r="X55" s="119"/>
      <c r="Y55" s="119"/>
      <c r="Z55" s="117"/>
      <c r="AA55" s="141"/>
      <c r="AB55" s="119"/>
      <c r="AC55" s="119"/>
      <c r="AD55" s="117"/>
      <c r="AE55" s="119"/>
      <c r="AF55" s="42"/>
      <c r="AG55" s="119"/>
      <c r="AH55" s="117"/>
      <c r="AI55" s="119"/>
      <c r="AJ55" s="42"/>
      <c r="AK55" s="119"/>
      <c r="AL55" s="117"/>
      <c r="AM55" s="119"/>
      <c r="AN55" s="117"/>
      <c r="AO55" s="119"/>
      <c r="AP55" s="117"/>
      <c r="AQ55" s="119"/>
      <c r="AR55" s="117"/>
      <c r="AS55" s="141"/>
      <c r="AT55" s="131"/>
      <c r="AU55" s="119"/>
      <c r="AV55" s="117"/>
      <c r="AW55" s="119"/>
      <c r="AX55" s="117"/>
      <c r="AY55" s="119"/>
      <c r="AZ55" s="117"/>
      <c r="BA55" s="119"/>
      <c r="BB55" s="117"/>
      <c r="BC55" s="119"/>
      <c r="BD55" s="42"/>
      <c r="BE55" s="119"/>
      <c r="BF55" s="117"/>
      <c r="BG55" s="119"/>
      <c r="BH55" s="117"/>
      <c r="BI55" s="119"/>
      <c r="BJ55" s="117"/>
      <c r="BK55" s="119"/>
      <c r="BL55" s="117"/>
      <c r="BM55" s="119"/>
      <c r="BN55" s="117"/>
      <c r="BO55" s="119"/>
      <c r="BP55" s="42"/>
      <c r="BQ55" s="118"/>
      <c r="BR55" s="119"/>
      <c r="BS55" s="119"/>
      <c r="BT55" s="42"/>
      <c r="BU55" s="119"/>
      <c r="BV55" s="35"/>
      <c r="BW55" s="119"/>
      <c r="BX55" s="180"/>
      <c r="BY55" s="120"/>
      <c r="BZ55" s="38"/>
    </row>
    <row r="56" ht="12.75">
      <c r="AV56" s="4"/>
    </row>
    <row r="57" spans="20:75" ht="12.75"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V57" s="4"/>
      <c r="BT57" s="44"/>
      <c r="BU57" s="44"/>
      <c r="BV57" s="44"/>
      <c r="BW57" s="44"/>
    </row>
    <row r="58" spans="20:75" ht="12.75">
      <c r="T58" s="44"/>
      <c r="U58" s="44"/>
      <c r="V58" s="44"/>
      <c r="W58" s="44"/>
      <c r="X58" s="44"/>
      <c r="Y58" s="44"/>
      <c r="Z58" s="108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V58" s="4"/>
      <c r="BT58" s="109"/>
      <c r="BU58" s="109"/>
      <c r="BV58" s="109"/>
      <c r="BW58" s="109"/>
    </row>
    <row r="59" spans="20:75" ht="14.25">
      <c r="T59" s="44"/>
      <c r="U59" s="44"/>
      <c r="V59" s="44"/>
      <c r="W59" s="44"/>
      <c r="X59" s="44"/>
      <c r="Y59" s="44"/>
      <c r="Z59" s="110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V59" s="4"/>
      <c r="BT59" s="111"/>
      <c r="BU59" s="111"/>
      <c r="BV59" s="111"/>
      <c r="BW59" s="111"/>
    </row>
    <row r="60" spans="20:75" ht="12.75"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V60" s="4"/>
      <c r="BT60" s="44"/>
      <c r="BU60" s="44"/>
      <c r="BV60" s="44"/>
      <c r="BW60" s="44"/>
    </row>
    <row r="61" spans="20:75" ht="12.75">
      <c r="T61" s="44"/>
      <c r="U61" s="44"/>
      <c r="V61" s="44"/>
      <c r="W61" s="44"/>
      <c r="X61" s="44"/>
      <c r="Y61" s="44"/>
      <c r="Z61" s="112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V61" s="4"/>
      <c r="BT61" s="113"/>
      <c r="BU61" s="113"/>
      <c r="BV61" s="113"/>
      <c r="BW61" s="113"/>
    </row>
    <row r="62" spans="20:75" ht="12.75">
      <c r="T62" s="44"/>
      <c r="U62" s="44"/>
      <c r="V62" s="44"/>
      <c r="W62" s="44"/>
      <c r="X62" s="44"/>
      <c r="Y62" s="44"/>
      <c r="Z62" s="114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V62" s="4"/>
      <c r="BT62" s="113"/>
      <c r="BU62" s="113"/>
      <c r="BV62" s="113"/>
      <c r="BW62" s="113"/>
    </row>
    <row r="63" spans="20:75" ht="12.75">
      <c r="T63" s="44"/>
      <c r="U63" s="44"/>
      <c r="V63" s="44"/>
      <c r="W63" s="44"/>
      <c r="X63" s="44"/>
      <c r="Y63" s="44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V63" s="4"/>
      <c r="BT63" s="112"/>
      <c r="BU63" s="112"/>
      <c r="BV63" s="112"/>
      <c r="BW63" s="112"/>
    </row>
    <row r="64" spans="20:75" ht="12.75">
      <c r="T64" s="44"/>
      <c r="U64" s="44"/>
      <c r="V64" s="44"/>
      <c r="W64" s="44"/>
      <c r="X64" s="44"/>
      <c r="Y64" s="44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V64" s="4"/>
      <c r="BT64" s="43"/>
      <c r="BU64" s="43"/>
      <c r="BV64" s="43"/>
      <c r="BW64" s="43"/>
    </row>
    <row r="65" spans="20:75" ht="12.75">
      <c r="T65" s="44"/>
      <c r="U65" s="44"/>
      <c r="V65" s="44"/>
      <c r="W65" s="44"/>
      <c r="X65" s="44"/>
      <c r="Y65" s="44"/>
      <c r="Z65" s="87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V65" s="4"/>
      <c r="BT65" s="58"/>
      <c r="BU65" s="58"/>
      <c r="BV65" s="58"/>
      <c r="BW65" s="58"/>
    </row>
    <row r="66" spans="20:75" ht="12.75">
      <c r="T66" s="44"/>
      <c r="U66" s="44"/>
      <c r="V66" s="44"/>
      <c r="W66" s="44"/>
      <c r="X66" s="44"/>
      <c r="Y66" s="44"/>
      <c r="Z66" s="115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V66" s="4"/>
      <c r="BT66" s="58"/>
      <c r="BU66" s="58"/>
      <c r="BV66" s="58"/>
      <c r="BW66" s="58"/>
    </row>
    <row r="67" spans="20:75" ht="12.75">
      <c r="T67" s="44"/>
      <c r="U67" s="44"/>
      <c r="V67" s="44"/>
      <c r="W67" s="44"/>
      <c r="X67" s="44"/>
      <c r="Y67" s="44"/>
      <c r="Z67" s="97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V67" s="4"/>
      <c r="BT67" s="58"/>
      <c r="BU67" s="58"/>
      <c r="BV67" s="58"/>
      <c r="BW67" s="58"/>
    </row>
    <row r="68" spans="20:75" ht="12.75">
      <c r="T68" s="44"/>
      <c r="U68" s="44"/>
      <c r="V68" s="44"/>
      <c r="W68" s="44"/>
      <c r="X68" s="44"/>
      <c r="Y68" s="44"/>
      <c r="Z68" s="116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V68" s="4"/>
      <c r="BT68" s="58"/>
      <c r="BU68" s="58"/>
      <c r="BV68" s="58"/>
      <c r="BW68" s="58"/>
    </row>
    <row r="69" spans="20:75" ht="12.75">
      <c r="T69" s="44"/>
      <c r="U69" s="44"/>
      <c r="V69" s="44"/>
      <c r="W69" s="44"/>
      <c r="X69" s="44"/>
      <c r="Y69" s="44"/>
      <c r="Z69" s="43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V69" s="4"/>
      <c r="BT69" s="44"/>
      <c r="BU69" s="44"/>
      <c r="BV69" s="44"/>
      <c r="BW69" s="44"/>
    </row>
    <row r="70" spans="20:75" ht="12.75">
      <c r="T70" s="44"/>
      <c r="U70" s="44"/>
      <c r="V70" s="44"/>
      <c r="W70" s="44"/>
      <c r="X70" s="44"/>
      <c r="Y70" s="44"/>
      <c r="Z70" s="43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V70" s="4"/>
      <c r="BT70" s="44"/>
      <c r="BU70" s="44"/>
      <c r="BV70" s="44"/>
      <c r="BW70" s="44"/>
    </row>
    <row r="71" spans="20:75" ht="12.75">
      <c r="T71" s="44"/>
      <c r="U71" s="44"/>
      <c r="V71" s="44"/>
      <c r="W71" s="44"/>
      <c r="X71" s="44"/>
      <c r="Y71" s="44"/>
      <c r="Z71" s="43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V71" s="4"/>
      <c r="BT71" s="58"/>
      <c r="BU71" s="58"/>
      <c r="BV71" s="58"/>
      <c r="BW71" s="58"/>
    </row>
    <row r="72" spans="20:75" ht="12.75">
      <c r="T72" s="44"/>
      <c r="U72" s="44"/>
      <c r="V72" s="44"/>
      <c r="W72" s="44"/>
      <c r="X72" s="44"/>
      <c r="Y72" s="44"/>
      <c r="Z72" s="43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V72" s="4"/>
      <c r="BT72" s="58"/>
      <c r="BU72" s="58"/>
      <c r="BV72" s="58"/>
      <c r="BW72" s="58"/>
    </row>
    <row r="73" spans="20:75" ht="12.75">
      <c r="T73" s="44"/>
      <c r="U73" s="44"/>
      <c r="V73" s="44"/>
      <c r="W73" s="44"/>
      <c r="X73" s="44"/>
      <c r="Y73" s="44"/>
      <c r="Z73" s="43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V73" s="4"/>
      <c r="BT73" s="44"/>
      <c r="BU73" s="44"/>
      <c r="BV73" s="44"/>
      <c r="BW73" s="44"/>
    </row>
    <row r="74" spans="20:75" ht="12.75">
      <c r="T74" s="44"/>
      <c r="U74" s="44"/>
      <c r="V74" s="44"/>
      <c r="W74" s="44"/>
      <c r="X74" s="44"/>
      <c r="Y74" s="44"/>
      <c r="Z74" s="43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V74" s="4"/>
      <c r="BT74" s="58"/>
      <c r="BU74" s="58"/>
      <c r="BV74" s="58"/>
      <c r="BW74" s="58"/>
    </row>
    <row r="75" spans="20:75" ht="12.75">
      <c r="T75" s="44"/>
      <c r="U75" s="44"/>
      <c r="V75" s="44"/>
      <c r="W75" s="44"/>
      <c r="X75" s="44"/>
      <c r="Y75" s="44"/>
      <c r="Z75" s="43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BT75" s="58"/>
      <c r="BU75" s="58"/>
      <c r="BV75" s="58"/>
      <c r="BW75" s="58"/>
    </row>
    <row r="76" spans="20:75" ht="12.75">
      <c r="T76" s="44"/>
      <c r="U76" s="44"/>
      <c r="V76" s="44"/>
      <c r="W76" s="44"/>
      <c r="X76" s="44"/>
      <c r="Y76" s="44"/>
      <c r="Z76" s="43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BT76" s="58"/>
      <c r="BU76" s="58"/>
      <c r="BV76" s="58"/>
      <c r="BW76" s="58"/>
    </row>
    <row r="77" spans="20:75" ht="12.75">
      <c r="T77" s="44"/>
      <c r="U77" s="44"/>
      <c r="V77" s="44"/>
      <c r="W77" s="44"/>
      <c r="X77" s="44"/>
      <c r="Y77" s="44"/>
      <c r="Z77" s="43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BT77" s="58"/>
      <c r="BU77" s="58"/>
      <c r="BV77" s="58"/>
      <c r="BW77" s="58"/>
    </row>
    <row r="78" spans="20:75" ht="12.75">
      <c r="T78" s="44"/>
      <c r="U78" s="44"/>
      <c r="V78" s="44"/>
      <c r="W78" s="44"/>
      <c r="X78" s="44"/>
      <c r="Y78" s="44"/>
      <c r="Z78" s="115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BT78" s="58"/>
      <c r="BU78" s="58"/>
      <c r="BV78" s="58"/>
      <c r="BW78" s="58"/>
    </row>
    <row r="79" spans="20:75" ht="12.75">
      <c r="T79" s="44"/>
      <c r="U79" s="44"/>
      <c r="V79" s="44"/>
      <c r="W79" s="44"/>
      <c r="X79" s="44"/>
      <c r="Y79" s="44"/>
      <c r="Z79" s="43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BT79" s="44"/>
      <c r="BU79" s="44"/>
      <c r="BV79" s="44"/>
      <c r="BW79" s="44"/>
    </row>
    <row r="80" spans="20:75" ht="12.75">
      <c r="T80" s="44"/>
      <c r="U80" s="44"/>
      <c r="V80" s="44"/>
      <c r="W80" s="44"/>
      <c r="X80" s="44"/>
      <c r="Y80" s="44"/>
      <c r="Z80" s="43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BT80" s="58"/>
      <c r="BU80" s="58"/>
      <c r="BV80" s="58"/>
      <c r="BW80" s="58"/>
    </row>
    <row r="81" spans="20:75" ht="12.75"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BT81" s="44"/>
      <c r="BU81" s="44"/>
      <c r="BV81" s="44"/>
      <c r="BW81" s="44"/>
    </row>
    <row r="82" spans="20:75" ht="12.75"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BT82" s="44"/>
      <c r="BU82" s="44"/>
      <c r="BV82" s="44"/>
      <c r="BW82" s="44"/>
    </row>
    <row r="83" spans="20:75" ht="12.75"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BT83" s="44"/>
      <c r="BU83" s="44"/>
      <c r="BV83" s="44"/>
      <c r="BW83" s="44"/>
    </row>
    <row r="84" spans="20:75" ht="12.75">
      <c r="T84" s="44"/>
      <c r="U84" s="44"/>
      <c r="V84" s="44"/>
      <c r="W84" s="44"/>
      <c r="X84" s="44"/>
      <c r="Y84" s="44"/>
      <c r="Z84" s="43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BT84" s="58"/>
      <c r="BU84" s="58"/>
      <c r="BV84" s="58"/>
      <c r="BW84" s="58"/>
    </row>
    <row r="85" spans="20:75" ht="12.75"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BT85" s="44"/>
      <c r="BU85" s="44"/>
      <c r="BV85" s="44"/>
      <c r="BW85" s="44"/>
    </row>
    <row r="86" spans="20:75" ht="12.75"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BT86" s="44"/>
      <c r="BU86" s="44"/>
      <c r="BV86" s="44"/>
      <c r="BW86" s="44"/>
    </row>
    <row r="87" spans="20:75" ht="12.75"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BT87" s="44"/>
      <c r="BU87" s="44"/>
      <c r="BV87" s="44"/>
      <c r="BW87" s="44"/>
    </row>
    <row r="88" spans="20:75" ht="12.75">
      <c r="T88" s="44"/>
      <c r="U88" s="44"/>
      <c r="V88" s="44"/>
      <c r="W88" s="44"/>
      <c r="X88" s="44"/>
      <c r="Y88" s="44"/>
      <c r="Z88" s="43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BT88" s="44"/>
      <c r="BU88" s="44"/>
      <c r="BV88" s="44"/>
      <c r="BW88" s="44"/>
    </row>
    <row r="89" spans="20:75" ht="12.75">
      <c r="T89" s="44"/>
      <c r="U89" s="44"/>
      <c r="V89" s="44"/>
      <c r="W89" s="44"/>
      <c r="X89" s="44"/>
      <c r="Y89" s="44"/>
      <c r="Z89" s="43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BT89" s="44"/>
      <c r="BU89" s="44"/>
      <c r="BV89" s="44"/>
      <c r="BW89" s="44"/>
    </row>
    <row r="90" spans="20:75" ht="12.75"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BT90" s="44"/>
      <c r="BU90" s="44"/>
      <c r="BV90" s="44"/>
      <c r="BW90" s="44"/>
    </row>
    <row r="91" spans="20:75" ht="12.75"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BT91" s="44"/>
      <c r="BU91" s="44"/>
      <c r="BV91" s="44"/>
      <c r="BW91" s="44"/>
    </row>
    <row r="92" spans="20:75" ht="12.75"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BT92" s="44"/>
      <c r="BU92" s="44"/>
      <c r="BV92" s="44"/>
      <c r="BW92" s="44"/>
    </row>
    <row r="93" spans="20:75" ht="12.75"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BT93" s="44"/>
      <c r="BU93" s="44"/>
      <c r="BV93" s="44"/>
      <c r="BW93" s="44"/>
    </row>
    <row r="94" spans="20:75" ht="12.75"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BT94" s="44"/>
      <c r="BU94" s="44"/>
      <c r="BV94" s="44"/>
      <c r="BW94" s="44"/>
    </row>
    <row r="95" spans="20:75" ht="12.75"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BT95" s="44"/>
      <c r="BU95" s="44"/>
      <c r="BV95" s="44"/>
      <c r="BW95" s="44"/>
    </row>
    <row r="96" spans="20:75" ht="12.75"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BT96" s="44"/>
      <c r="BU96" s="44"/>
      <c r="BV96" s="44"/>
      <c r="BW96" s="44"/>
    </row>
    <row r="97" spans="20:75" ht="12.75"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BT97" s="44"/>
      <c r="BU97" s="44"/>
      <c r="BV97" s="44"/>
      <c r="BW97" s="44"/>
    </row>
    <row r="98" spans="20:75" ht="12.75"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BT98" s="44"/>
      <c r="BU98" s="44"/>
      <c r="BV98" s="44"/>
      <c r="BW98" s="44"/>
    </row>
    <row r="99" spans="20:75" ht="12.75"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BT99" s="44"/>
      <c r="BU99" s="44"/>
      <c r="BV99" s="44"/>
      <c r="BW99" s="44"/>
    </row>
    <row r="100" spans="20:75" ht="12.75"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BT100" s="44"/>
      <c r="BU100" s="44"/>
      <c r="BV100" s="44"/>
      <c r="BW100" s="44"/>
    </row>
    <row r="101" spans="20:75" ht="12.75"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BT101" s="44"/>
      <c r="BU101" s="44"/>
      <c r="BV101" s="44"/>
      <c r="BW101" s="44"/>
    </row>
    <row r="102" spans="20:75" ht="12.75"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BT102" s="44"/>
      <c r="BU102" s="44"/>
      <c r="BV102" s="44"/>
      <c r="BW102" s="44"/>
    </row>
    <row r="103" spans="20:75" ht="12.75"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BT103" s="44"/>
      <c r="BU103" s="44"/>
      <c r="BV103" s="44"/>
      <c r="BW103" s="44"/>
    </row>
    <row r="104" spans="20:75" ht="12.75"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BT104" s="44"/>
      <c r="BU104" s="44"/>
      <c r="BV104" s="44"/>
      <c r="BW104" s="44"/>
    </row>
  </sheetData>
  <printOptions horizontalCentered="1" verticalCentered="1"/>
  <pageMargins left="0.15748031496062992" right="0.15748031496062992" top="0.42" bottom="0.3937007874015748" header="0.35433070866141736" footer="0.35433070866141736"/>
  <pageSetup horizontalDpi="300" verticalDpi="300" orientation="portrait" paperSize="9" scale="160" r:id="rId1"/>
  <rowBreaks count="1" manualBreakCount="1">
    <brk id="20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Андрей</cp:lastModifiedBy>
  <cp:lastPrinted>2009-12-01T12:54:50Z</cp:lastPrinted>
  <dcterms:created xsi:type="dcterms:W3CDTF">2002-08-27T18:55:55Z</dcterms:created>
  <dcterms:modified xsi:type="dcterms:W3CDTF">2009-12-01T12:58:55Z</dcterms:modified>
  <cp:category/>
  <cp:version/>
  <cp:contentType/>
  <cp:contentStatus/>
</cp:coreProperties>
</file>